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計)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0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9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<sst xmlns="http://schemas.openxmlformats.org/spreadsheetml/2006/main" xmlns:r="http://schemas.openxmlformats.org/officeDocument/2006/relationships" count="56" uniqueCount="56">
  <si>
    <t>入札
金額</t>
    <rPh sb="0" eb="2">
      <t>にゅうさつ</t>
    </rPh>
    <rPh sb="3" eb="5">
      <t>きんがく</t>
    </rPh>
    <phoneticPr fontId="1" type="Hiragana"/>
  </si>
  <si>
    <t>一億</t>
    <rPh sb="0" eb="1">
      <t>いち</t>
    </rPh>
    <rPh sb="1" eb="2">
      <t>おく</t>
    </rPh>
    <phoneticPr fontId="1" type="Hiragana"/>
  </si>
  <si>
    <t>業務(委託)番号</t>
  </si>
  <si>
    <t>日</t>
    <rPh sb="0" eb="1">
      <t>にち</t>
    </rPh>
    <phoneticPr fontId="1" type="Hiragana"/>
  </si>
  <si>
    <t>納品場所</t>
    <rPh sb="0" eb="2">
      <t>のうひん</t>
    </rPh>
    <rPh sb="2" eb="4">
      <t>ばしょ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</si>
  <si>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</si>
  <si>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</si>
  <si>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号</t>
    <rPh sb="0" eb="1">
      <t>ごう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</si>
  <si>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</si>
  <si>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十億</t>
    <rPh sb="0" eb="1">
      <t>10</t>
    </rPh>
    <rPh sb="1" eb="2">
      <t>おく</t>
    </rPh>
    <phoneticPr fontId="1" type="Hiragana"/>
  </si>
  <si>
    <t>直接工事費（項目）は、大項目を記入してください。</t>
    <rPh sb="0" eb="2">
      <t>ちょくせつ</t>
    </rPh>
    <rPh sb="2" eb="5">
      <t>こうじひ</t>
    </rPh>
    <rPh sb="6" eb="8">
      <t>こうもく</t>
    </rPh>
    <rPh sb="11" eb="12">
      <t>だい</t>
    </rPh>
    <rPh sb="12" eb="14">
      <t>こうもく</t>
    </rPh>
    <rPh sb="15" eb="17">
      <t>きにゅう</t>
    </rPh>
    <phoneticPr fontId="1" type="Hiragana"/>
  </si>
  <si>
    <t>忍海</t>
    <rPh sb="0" eb="2">
      <t>おしみ</t>
    </rPh>
    <phoneticPr fontId="1" type="Hiragana"/>
  </si>
  <si>
    <t>金額の頭に￥を記入すること</t>
  </si>
  <si>
    <t>上記のとおり入札します。</t>
    <rPh sb="0" eb="2">
      <t>じょうき</t>
    </rPh>
    <rPh sb="6" eb="8">
      <t>にゅうさつ</t>
    </rPh>
    <phoneticPr fontId="1" type="Hiragana"/>
  </si>
  <si>
    <t>一式</t>
    <rPh sb="0" eb="2">
      <t>いっしき</t>
    </rPh>
    <phoneticPr fontId="1" type="Hiragana"/>
  </si>
  <si>
    <t>千万</t>
    <rPh sb="0" eb="2">
      <t>せんまん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</si>
  <si>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</si>
  <si>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</si>
  <si>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</si>
  <si>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業務場所</t>
    <rPh sb="0" eb="2">
      <t>ぎょうむ</t>
    </rPh>
    <rPh sb="2" eb="4">
      <t>ばしょ</t>
    </rPh>
    <phoneticPr fontId="1" type="Hiragana"/>
  </si>
  <si>
    <t>諸経費</t>
    <rPh sb="0" eb="1">
      <t>もろ</t>
    </rPh>
    <rPh sb="1" eb="2">
      <t>きょう</t>
    </rPh>
    <rPh sb="2" eb="3">
      <t>ひ</t>
    </rPh>
    <phoneticPr fontId="1" type="Hiragana"/>
  </si>
  <si>
    <t>百万</t>
    <rPh sb="0" eb="2">
      <t>ひゃくまん</t>
    </rPh>
    <phoneticPr fontId="1" type="Hiragana"/>
  </si>
  <si>
    <t>数　量</t>
    <rPh sb="0" eb="1">
      <t>かず</t>
    </rPh>
    <rPh sb="2" eb="3">
      <t>りょう</t>
    </rPh>
    <phoneticPr fontId="1" type="Hiragana"/>
  </si>
  <si>
    <t>事業番号</t>
  </si>
  <si>
    <t>十万</t>
    <rPh sb="0" eb="1">
      <t>10</t>
    </rPh>
    <rPh sb="1" eb="2">
      <t>まん</t>
    </rPh>
    <phoneticPr fontId="1" type="Hiragana"/>
  </si>
  <si>
    <t>所在地</t>
    <rPh sb="0" eb="3">
      <t>しょざいち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</si>
  <si>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</si>
  <si>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</si>
  <si>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十</t>
    <rPh sb="0" eb="1">
      <t>10</t>
    </rPh>
    <phoneticPr fontId="1" type="Hiragana"/>
  </si>
  <si>
    <t>仮設給水管工</t>
    <rPh sb="0" eb="2">
      <t>かせつ</t>
    </rPh>
    <rPh sb="2" eb="5">
      <t>きゅうすいかん</t>
    </rPh>
    <rPh sb="5" eb="6">
      <t>こう</t>
    </rPh>
    <phoneticPr fontId="1" type="Hiragana"/>
  </si>
  <si>
    <t>忍海地内上水道配水管布設替工事（１工区）</t>
    <rPh sb="0" eb="2">
      <t>おしみ</t>
    </rPh>
    <rPh sb="2" eb="4">
      <t>じない</t>
    </rPh>
    <rPh sb="17" eb="19">
      <t>こうく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</si>
  <si>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</si>
  <si>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</si>
  <si>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地内</t>
    <rPh sb="0" eb="2">
      <t>ちない</t>
    </rPh>
    <phoneticPr fontId="1" type="Hiragana"/>
  </si>
  <si>
    <t>百</t>
    <rPh sb="0" eb="1">
      <t>100</t>
    </rPh>
    <phoneticPr fontId="1" type="Hiragana"/>
  </si>
  <si>
    <t>交通整理員</t>
  </si>
  <si>
    <t>備　　考</t>
    <rPh sb="0" eb="1">
      <t>び</t>
    </rPh>
    <rPh sb="3" eb="4">
      <t>こう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</si>
  <si>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</si>
  <si>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</si>
  <si>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07-2003</t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</si>
  <si>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</si>
  <si>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</si>
  <si>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工事名</t>
    <rPh sb="0" eb="3">
      <t>こうじめい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</si>
  <si>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</si>
  <si>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物品名</t>
    <rPh sb="0" eb="2">
      <t>ぶっぴん</t>
    </rPh>
    <rPh sb="2" eb="3">
      <t>めい</t>
    </rPh>
    <phoneticPr fontId="1" type="Hiragana"/>
  </si>
  <si>
    <t>賃貸借等</t>
    <rPh sb="0" eb="3">
      <t>ちんたいしゃく</t>
    </rPh>
    <rPh sb="3" eb="4">
      <t>とう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</si>
  <si>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</si>
  <si>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・・・</t>
  </si>
  <si>
    <t>工種は、直接工事費（項目）、諸経費、金額を記入してください。</t>
    <rPh sb="0" eb="1">
      <t>こう</t>
    </rPh>
    <rPh sb="1" eb="2">
      <t>しゅ</t>
    </rPh>
    <rPh sb="4" eb="6">
      <t>ちょくせつ</t>
    </rPh>
    <rPh sb="6" eb="9">
      <t>こうじひ</t>
    </rPh>
    <rPh sb="10" eb="12">
      <t>こうもく</t>
    </rPh>
    <rPh sb="14" eb="17">
      <t>しょけいひ</t>
    </rPh>
    <rPh sb="18" eb="20">
      <t>きんがく</t>
    </rPh>
    <rPh sb="21" eb="23">
      <t>きにゅう</t>
    </rPh>
    <phoneticPr fontId="1" type="Hiragana"/>
  </si>
  <si>
    <t>本設配水管工</t>
    <rPh sb="0" eb="2">
      <t>ほんせつ</t>
    </rPh>
    <rPh sb="2" eb="5">
      <t>はいすいかん</t>
    </rPh>
    <rPh sb="5" eb="6">
      <t>こう</t>
    </rPh>
    <phoneticPr fontId="1" type="Hiragana"/>
  </si>
  <si>
    <t>工種が不足している場合は、別紙で添付してください。</t>
    <rPh sb="0" eb="1">
      <t>こう</t>
    </rPh>
    <rPh sb="1" eb="2">
      <t>しゅ</t>
    </rPh>
    <rPh sb="3" eb="5">
      <t>ふそく</t>
    </rPh>
    <rPh sb="9" eb="11">
      <t>ばあい</t>
    </rPh>
    <rPh sb="13" eb="15">
      <t>べっし</t>
    </rPh>
    <rPh sb="16" eb="18">
      <t>てんぷ</t>
    </rPh>
    <phoneticPr fontId="1" type="Hiragana"/>
  </si>
  <si>
    <t>工事番号</t>
  </si>
  <si>
    <t>葛城市上下水道事業管理者
葛城市長　阿古和彦　　様</t>
    <rPh sb="0" eb="3">
      <t>かつらぎし</t>
    </rPh>
    <rPh sb="3" eb="7">
      <t>じょう</t>
    </rPh>
    <rPh sb="7" eb="12">
      <t>じぎょうかんりしゃ</t>
    </rPh>
    <rPh sb="13" eb="16">
      <t>かつらぎし</t>
    </rPh>
    <rPh sb="16" eb="17">
      <t>ちょう</t>
    </rPh>
    <rPh sb="18" eb="20">
      <t>あこ</t>
    </rPh>
    <rPh sb="20" eb="22">
      <t>かずひこ</t>
    </rPh>
    <rPh sb="24" eb="25">
      <t>さま</t>
    </rPh>
    <phoneticPr fontId="1" type="Hiragana"/>
  </si>
  <si>
    <t>く　じ　番　号</t>
  </si>
  <si>
    <t>仮設配水管工</t>
    <rPh sb="0" eb="5">
      <t>かせつはい</t>
    </rPh>
    <rPh sb="5" eb="6">
      <t>こう</t>
    </rPh>
    <phoneticPr fontId="1" type="Hiragana"/>
  </si>
  <si>
    <t>本設給水管工</t>
    <rPh sb="0" eb="2">
      <t>ほんせつ</t>
    </rPh>
    <rPh sb="2" eb="5">
      <t>きゅうすいかん</t>
    </rPh>
    <rPh sb="5" eb="6">
      <t>こう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</si>
</sst>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41" formatCode="_ * #,##0_ ;_ * \-#,##0_ ;_ * &quot;-&quot;_ ;_ @_ "/>
    <numFmt numFmtId="176" formatCode="[$-411]ggge&quot;年&quot;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4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indent="5"/>
    </xf>
    <xf numFmtId="0" fontId="2" fillId="2" borderId="7" xfId="0" applyFont="1" applyFill="1" applyBorder="1" applyAlignment="1">
      <alignment horizontal="distributed" vertical="center" indent="5"/>
    </xf>
    <xf numFmtId="0" fontId="2" fillId="2" borderId="0" xfId="0" applyFont="1" applyFill="1" applyAlignment="1">
      <alignment horizontal="right" vertical="center"/>
    </xf>
    <xf numFmtId="0" fontId="2" fillId="2" borderId="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9" xfId="0" applyFont="1" applyFill="1" applyBorder="1" applyAlignment="1">
      <alignment horizontal="distributed" vertical="center" inden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4" fillId="2" borderId="0" xfId="0" applyNumberFormat="1" applyFont="1" applyFill="1" applyBorder="1" applyAlignment="1">
      <alignment horizontal="distributed" vertical="center"/>
    </xf>
    <xf numFmtId="0" fontId="2" fillId="2" borderId="0" xfId="0" applyFont="1" applyFill="1" applyBorder="1" applyAlignment="1">
      <alignment vertical="center" wrapText="1" shrinkToFit="1"/>
    </xf>
    <xf numFmtId="0" fontId="2" fillId="2" borderId="0" xfId="0" applyFont="1" applyFill="1" applyBorder="1" applyAlignment="1">
      <alignment vertical="center" shrinkToFit="1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distributed" vertical="center" indent="1"/>
    </xf>
    <xf numFmtId="0" fontId="2" fillId="2" borderId="24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5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 shrinkToFit="1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9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3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41" fontId="4" fillId="3" borderId="4" xfId="0" applyNumberFormat="1" applyFont="1" applyFill="1" applyBorder="1" applyAlignment="1">
      <alignment horizontal="right" vertical="center"/>
    </xf>
    <xf numFmtId="41" fontId="4" fillId="3" borderId="5" xfId="0" applyNumberFormat="1" applyFont="1" applyFill="1" applyBorder="1" applyAlignment="1">
      <alignment horizontal="right" vertical="center"/>
    </xf>
    <xf numFmtId="41" fontId="4" fillId="3" borderId="6" xfId="0" applyNumberFormat="1" applyFont="1" applyFill="1" applyBorder="1" applyAlignment="1">
      <alignment horizontal="right" vertical="center"/>
    </xf>
    <xf numFmtId="41" fontId="4" fillId="2" borderId="6" xfId="0" applyNumberFormat="1" applyFont="1" applyFill="1" applyBorder="1" applyAlignment="1">
      <alignment horizontal="right" vertical="center"/>
    </xf>
    <xf numFmtId="41" fontId="4" fillId="3" borderId="7" xfId="0" applyNumberFormat="1" applyFont="1" applyFill="1" applyBorder="1" applyAlignment="1">
      <alignment horizontal="right" vertical="center"/>
    </xf>
    <xf numFmtId="41" fontId="4" fillId="2" borderId="4" xfId="0" applyNumberFormat="1" applyFont="1" applyFill="1" applyBorder="1" applyAlignment="1">
      <alignment horizontal="right"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29" xfId="0" applyNumberFormat="1" applyFont="1" applyFill="1" applyBorder="1" applyAlignment="1">
      <alignment horizontal="center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3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4" xfId="0" applyNumberFormat="1" applyFont="1" applyFill="1" applyBorder="1" applyAlignment="1">
      <alignment horizontal="center" vertical="center"/>
    </xf>
    <xf numFmtId="0" fontId="6" fillId="2" borderId="35" xfId="0" applyNumberFormat="1" applyFont="1" applyFill="1" applyBorder="1" applyAlignment="1">
      <alignment horizontal="center" vertical="center"/>
    </xf>
    <xf numFmtId="0" fontId="6" fillId="2" borderId="36" xfId="0" applyNumberFormat="1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distributed" vertical="center" indent="1"/>
    </xf>
    <xf numFmtId="49" fontId="8" fillId="3" borderId="12" xfId="0" applyNumberFormat="1" applyFont="1" applyFill="1" applyBorder="1" applyAlignment="1">
      <alignment horizontal="distributed" vertical="center" indent="1"/>
    </xf>
    <xf numFmtId="49" fontId="8" fillId="3" borderId="13" xfId="0" applyNumberFormat="1" applyFont="1" applyFill="1" applyBorder="1" applyAlignment="1">
      <alignment horizontal="distributed" vertical="center" indent="1"/>
    </xf>
    <xf numFmtId="49" fontId="8" fillId="3" borderId="8" xfId="0" applyNumberFormat="1" applyFont="1" applyFill="1" applyBorder="1" applyAlignment="1">
      <alignment horizontal="distributed" vertical="center" indent="1"/>
    </xf>
    <xf numFmtId="49" fontId="8" fillId="3" borderId="0" xfId="0" applyNumberFormat="1" applyFont="1" applyFill="1" applyBorder="1" applyAlignment="1">
      <alignment horizontal="distributed" vertical="center" indent="1"/>
    </xf>
    <xf numFmtId="49" fontId="8" fillId="3" borderId="15" xfId="0" applyNumberFormat="1" applyFont="1" applyFill="1" applyBorder="1" applyAlignment="1">
      <alignment horizontal="distributed" vertical="center" indent="1"/>
    </xf>
    <xf numFmtId="0" fontId="6" fillId="2" borderId="37" xfId="0" applyNumberFormat="1" applyFont="1" applyFill="1" applyBorder="1" applyAlignment="1">
      <alignment horizontal="center" vertical="center"/>
    </xf>
    <xf numFmtId="0" fontId="6" fillId="2" borderId="38" xfId="0" applyNumberFormat="1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/>
    </xf>
    <xf numFmtId="49" fontId="8" fillId="3" borderId="37" xfId="0" applyNumberFormat="1" applyFont="1" applyFill="1" applyBorder="1" applyAlignment="1">
      <alignment horizontal="distributed" vertical="center" indent="1"/>
    </xf>
    <xf numFmtId="49" fontId="8" fillId="3" borderId="38" xfId="0" applyNumberFormat="1" applyFont="1" applyFill="1" applyBorder="1" applyAlignment="1">
      <alignment horizontal="distributed" vertical="center" indent="1"/>
    </xf>
    <xf numFmtId="49" fontId="8" fillId="3" borderId="39" xfId="0" applyNumberFormat="1" applyFont="1" applyFill="1" applyBorder="1" applyAlignment="1">
      <alignment horizontal="distributed" vertical="center" inden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49" fontId="8" fillId="3" borderId="34" xfId="0" applyNumberFormat="1" applyFont="1" applyFill="1" applyBorder="1" applyAlignment="1">
      <alignment horizontal="distributed" vertical="center" indent="1"/>
    </xf>
    <xf numFmtId="49" fontId="8" fillId="3" borderId="35" xfId="0" applyNumberFormat="1" applyFont="1" applyFill="1" applyBorder="1" applyAlignment="1">
      <alignment horizontal="distributed" vertical="center" indent="1"/>
    </xf>
    <xf numFmtId="49" fontId="8" fillId="3" borderId="36" xfId="0" applyNumberFormat="1" applyFont="1" applyFill="1" applyBorder="1" applyAlignment="1">
      <alignment horizontal="distributed" vertical="center" indent="1"/>
    </xf>
    <xf numFmtId="41" fontId="6" fillId="2" borderId="8" xfId="0" applyNumberFormat="1" applyFont="1" applyFill="1" applyBorder="1" applyAlignment="1">
      <alignment horizontal="center" vertical="center"/>
    </xf>
    <xf numFmtId="41" fontId="6" fillId="2" borderId="0" xfId="0" applyNumberFormat="1" applyFont="1" applyFill="1" applyBorder="1" applyAlignment="1">
      <alignment horizontal="center" vertical="center"/>
    </xf>
    <xf numFmtId="41" fontId="6" fillId="2" borderId="15" xfId="0" applyNumberFormat="1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41" fontId="6" fillId="2" borderId="41" xfId="0" applyNumberFormat="1" applyFont="1" applyFill="1" applyBorder="1" applyAlignment="1">
      <alignment horizontal="center" vertical="center"/>
    </xf>
    <xf numFmtId="41" fontId="6" fillId="2" borderId="42" xfId="0" applyNumberFormat="1" applyFont="1" applyFill="1" applyBorder="1" applyAlignment="1">
      <alignment horizontal="center" vertical="center"/>
    </xf>
    <xf numFmtId="41" fontId="6" fillId="2" borderId="43" xfId="0" applyNumberFormat="1" applyFont="1" applyFill="1" applyBorder="1" applyAlignment="1">
      <alignment horizontal="center" vertical="center"/>
    </xf>
    <xf numFmtId="49" fontId="8" fillId="3" borderId="41" xfId="0" applyNumberFormat="1" applyFont="1" applyFill="1" applyBorder="1" applyAlignment="1">
      <alignment horizontal="distributed" vertical="center" indent="1"/>
    </xf>
    <xf numFmtId="49" fontId="8" fillId="3" borderId="42" xfId="0" applyNumberFormat="1" applyFont="1" applyFill="1" applyBorder="1" applyAlignment="1">
      <alignment horizontal="distributed" vertical="center" indent="1"/>
    </xf>
    <xf numFmtId="49" fontId="8" fillId="3" borderId="43" xfId="0" applyNumberFormat="1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wrapText="1"/>
    </xf>
    <xf numFmtId="0" fontId="2" fillId="2" borderId="0" xfId="0" applyFont="1" applyFill="1" applyBorder="1" applyAlignment="1">
      <alignment horizontal="distributed" vertical="center"/>
    </xf>
    <xf numFmtId="0" fontId="2" fillId="2" borderId="0" xfId="0" applyFont="1" applyFill="1" applyAlignment="1">
      <alignment horizontal="distributed" vertical="center"/>
    </xf>
    <xf numFmtId="0" fontId="2" fillId="2" borderId="23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3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2">
    <dxf>
      <fill>
        <patternFill patternType="lightUp">
          <fgColor auto="1"/>
          <bgColor auto="1"/>
        </patternFill>
      </fill>
    </dxf>
    <dxf>
      <font>
        <strike/>
      </font>
      <fill>
        <patternFill patternType="lightHorizontal">
          <bgColor theme="0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8"/>
  <sheetViews>
    <sheetView tabSelected="1" zoomScale="85" zoomScaleNormal="85" workbookViewId="0">
      <selection activeCell="AJ21" sqref="AJ21"/>
    </sheetView>
  </sheetViews>
  <sheetFormatPr defaultRowHeight="14" customHeight="1"/>
  <cols>
    <col min="1" max="27" width="3.625" style="1" customWidth="1"/>
    <col min="28" max="32" width="3.625" style="1" hidden="1" customWidth="1"/>
    <col min="33" max="16384" width="3.625" style="1" customWidth="1"/>
  </cols>
  <sheetData>
    <row r="1" spans="1:36" ht="14" customHeight="1">
      <c r="B1" s="2" t="str">
        <f>IF(Q49="く　じ　番　号","様式第３号（第１７条関係）","")</f>
        <v>様式第３号（第１７条関係）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36">
        <f>LEN(M45)</f>
        <v>1</v>
      </c>
      <c r="AC1" s="1">
        <v>5</v>
      </c>
      <c r="AD1" s="1">
        <f>INT(RIGHT($M$45,6)/100000)</f>
        <v>0</v>
      </c>
    </row>
    <row r="2" spans="1:36" ht="14" customHeight="1">
      <c r="A2" s="2"/>
      <c r="B2" s="2"/>
      <c r="C2" s="2"/>
      <c r="D2" s="2"/>
      <c r="E2" s="2"/>
      <c r="F2" s="2"/>
      <c r="G2" s="47" t="str">
        <f>IF(Q49="電子入札により入力","入札金額内訳書","入札書")</f>
        <v>入札書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2"/>
      <c r="T2" s="2"/>
      <c r="U2" s="2"/>
      <c r="V2" s="2"/>
      <c r="W2" s="2"/>
      <c r="X2" s="2"/>
      <c r="AC2" s="1">
        <v>6</v>
      </c>
      <c r="AD2" s="1">
        <f>INT(RIGHT($M$45,7)/1000000)</f>
        <v>0</v>
      </c>
    </row>
    <row r="3" spans="1:36" ht="14" customHeight="1">
      <c r="A3" s="2"/>
      <c r="B3" s="2"/>
      <c r="C3" s="2"/>
      <c r="D3" s="2"/>
      <c r="E3" s="2"/>
      <c r="F3" s="2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2"/>
      <c r="T3" s="2"/>
      <c r="U3" s="2"/>
      <c r="V3" s="2"/>
      <c r="W3" s="2"/>
      <c r="X3" s="2"/>
      <c r="AC3" s="1">
        <v>7</v>
      </c>
      <c r="AD3" s="1">
        <f>INT(RIGHT($M$45,8)/10000000)</f>
        <v>0</v>
      </c>
    </row>
    <row r="4" spans="1:36" ht="14" customHeight="1">
      <c r="A4" s="2"/>
      <c r="B4" s="2"/>
      <c r="C4" s="26" t="s">
        <v>9</v>
      </c>
      <c r="D4" s="32"/>
      <c r="E4" s="32" t="s">
        <v>1</v>
      </c>
      <c r="F4" s="40"/>
      <c r="G4" s="48" t="s">
        <v>15</v>
      </c>
      <c r="H4" s="54"/>
      <c r="I4" s="59" t="s">
        <v>21</v>
      </c>
      <c r="J4" s="32"/>
      <c r="K4" s="32" t="s">
        <v>24</v>
      </c>
      <c r="L4" s="40"/>
      <c r="M4" s="48" t="s">
        <v>31</v>
      </c>
      <c r="N4" s="54"/>
      <c r="O4" s="59" t="s">
        <v>32</v>
      </c>
      <c r="P4" s="32"/>
      <c r="Q4" s="32" t="s">
        <v>34</v>
      </c>
      <c r="R4" s="40"/>
      <c r="S4" s="48" t="s">
        <v>28</v>
      </c>
      <c r="T4" s="54"/>
      <c r="U4" s="59" t="s">
        <v>37</v>
      </c>
      <c r="V4" s="121"/>
      <c r="W4" s="2"/>
      <c r="X4" s="2"/>
      <c r="AC4" s="1">
        <v>8</v>
      </c>
      <c r="AD4" s="1">
        <f>INT(RIGHT($M$45,9)/100000000)</f>
        <v>0</v>
      </c>
      <c r="AG4" s="137"/>
      <c r="AH4" s="137"/>
      <c r="AI4" s="137"/>
      <c r="AJ4" s="137"/>
    </row>
    <row r="5" spans="1:36" ht="14" customHeight="1">
      <c r="A5" s="3" t="s">
        <v>0</v>
      </c>
      <c r="B5" s="5"/>
      <c r="C5" s="27" t="str">
        <f>IF($AB$1&lt;9,"",(IF($AB$1&gt;9,AD5,"\")))</f>
        <v/>
      </c>
      <c r="D5" s="33"/>
      <c r="E5" s="36" t="str">
        <f>IF($AB$1&lt;8,"",(IF($AB$1&gt;8,AD4,"\")))</f>
        <v/>
      </c>
      <c r="F5" s="41"/>
      <c r="G5" s="41" t="str">
        <f>IF($AB$1&lt;7,"",(IF($AB$1&gt;7,AD3,"\")))</f>
        <v/>
      </c>
      <c r="H5" s="41"/>
      <c r="I5" s="60" t="str">
        <f>IF(AB1&lt;6,"",IF($AB$1&gt;6,AD2,"\"))</f>
        <v/>
      </c>
      <c r="J5" s="63"/>
      <c r="K5" s="36" t="str">
        <f>IF(M45=0,"",IF($AB$1&gt;5,AD1,"\"))</f>
        <v/>
      </c>
      <c r="L5" s="41"/>
      <c r="M5" s="41" t="str">
        <f>IF(M45=0,"",INT(RIGHT($M$45,5)/10000))</f>
        <v/>
      </c>
      <c r="N5" s="41">
        <f>INT(RIGHT($M$45,5)/10000)</f>
        <v>0</v>
      </c>
      <c r="O5" s="41" t="str">
        <f>IF(M45=0,"",INT(RIGHT($M$45,4)/1000))</f>
        <v/>
      </c>
      <c r="P5" s="90">
        <f>INT(RIGHT($M$45,4)/1000)</f>
        <v>0</v>
      </c>
      <c r="Q5" s="97" t="str">
        <f>IF(M45=0,"",INT(RIGHT($M$45,3)/100))</f>
        <v/>
      </c>
      <c r="R5" s="41">
        <f>INT(RIGHT($M$45,3)/100)</f>
        <v>0</v>
      </c>
      <c r="S5" s="106" t="str">
        <f>IF(M45=0,"",INT(RIGHT($M$45,2)/10))</f>
        <v/>
      </c>
      <c r="T5" s="97">
        <f>INT(RIGHT($M$45,2)/10)</f>
        <v>0</v>
      </c>
      <c r="U5" s="118" t="str">
        <f>RIGHT($M$45,1)</f>
        <v>0</v>
      </c>
      <c r="V5" s="122"/>
      <c r="W5" s="128" t="s">
        <v>38</v>
      </c>
      <c r="X5" s="129"/>
      <c r="AC5" s="1">
        <v>9</v>
      </c>
      <c r="AD5" s="1">
        <f>INT(RIGHT($M$45,10)/1000000000)</f>
        <v>0</v>
      </c>
    </row>
    <row r="6" spans="1:36" ht="14" customHeight="1">
      <c r="A6" s="4"/>
      <c r="B6" s="17"/>
      <c r="C6" s="28"/>
      <c r="D6" s="34"/>
      <c r="E6" s="37"/>
      <c r="F6" s="42"/>
      <c r="G6" s="42"/>
      <c r="H6" s="42"/>
      <c r="I6" s="61"/>
      <c r="J6" s="64"/>
      <c r="K6" s="37"/>
      <c r="L6" s="42"/>
      <c r="M6" s="42">
        <f>INT(RIGHT($M$45,5)/10000)</f>
        <v>0</v>
      </c>
      <c r="N6" s="42">
        <f>INT(RIGHT($M$45,5)/10000)</f>
        <v>0</v>
      </c>
      <c r="O6" s="42">
        <f>INT(RIGHT($M$45,4)/1000)</f>
        <v>0</v>
      </c>
      <c r="P6" s="91">
        <f>INT(RIGHT($M$45,4)/1000)</f>
        <v>0</v>
      </c>
      <c r="Q6" s="98">
        <f>INT(RIGHT($M$45,3)/100)</f>
        <v>0</v>
      </c>
      <c r="R6" s="42">
        <f>INT(RIGHT($M$45,3)/100)</f>
        <v>0</v>
      </c>
      <c r="S6" s="107">
        <f>INT(RIGHT($M$45,2)/10)</f>
        <v>0</v>
      </c>
      <c r="T6" s="98">
        <f>INT(RIGHT($M$45,2)/10)</f>
        <v>0</v>
      </c>
      <c r="U6" s="119"/>
      <c r="V6" s="123"/>
      <c r="W6" s="128"/>
      <c r="X6" s="130"/>
      <c r="AC6" s="1" t="s">
        <v>41</v>
      </c>
      <c r="AD6" s="1" t="s">
        <v>42</v>
      </c>
      <c r="AE6" s="1" t="s">
        <v>43</v>
      </c>
    </row>
    <row r="7" spans="1:36" ht="14" customHeight="1">
      <c r="A7" s="5"/>
      <c r="B7" s="5"/>
      <c r="C7" s="29"/>
      <c r="D7" s="35"/>
      <c r="E7" s="38"/>
      <c r="F7" s="43"/>
      <c r="G7" s="43"/>
      <c r="H7" s="43"/>
      <c r="I7" s="62"/>
      <c r="J7" s="65"/>
      <c r="K7" s="38"/>
      <c r="L7" s="43"/>
      <c r="M7" s="43">
        <f>INT(RIGHT($M$45,5)/10000)</f>
        <v>0</v>
      </c>
      <c r="N7" s="43">
        <f>INT(RIGHT($M$45,5)/10000)</f>
        <v>0</v>
      </c>
      <c r="O7" s="43">
        <f>INT(RIGHT($M$45,4)/1000)</f>
        <v>0</v>
      </c>
      <c r="P7" s="92">
        <f>INT(RIGHT($M$45,4)/1000)</f>
        <v>0</v>
      </c>
      <c r="Q7" s="99">
        <f>INT(RIGHT($M$45,3)/100)</f>
        <v>0</v>
      </c>
      <c r="R7" s="43">
        <f>INT(RIGHT($M$45,3)/100)</f>
        <v>0</v>
      </c>
      <c r="S7" s="108">
        <f>INT(RIGHT($M$45,2)/10)</f>
        <v>0</v>
      </c>
      <c r="T7" s="99">
        <f>INT(RIGHT($M$45,2)/10)</f>
        <v>0</v>
      </c>
      <c r="U7" s="120"/>
      <c r="V7" s="124"/>
      <c r="W7" s="129"/>
      <c r="X7" s="129"/>
      <c r="AC7" s="1" t="s">
        <v>2</v>
      </c>
      <c r="AD7" s="1" t="s">
        <v>40</v>
      </c>
      <c r="AE7" s="1" t="s">
        <v>19</v>
      </c>
    </row>
    <row r="8" spans="1:36" ht="14" customHeight="1">
      <c r="A8" s="2"/>
      <c r="B8" s="2"/>
      <c r="C8" s="2"/>
      <c r="D8" s="2"/>
      <c r="E8" s="2"/>
      <c r="F8" s="2"/>
      <c r="G8" s="49" t="s">
        <v>12</v>
      </c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2"/>
      <c r="T8" s="2"/>
      <c r="U8" s="2"/>
      <c r="V8" s="2"/>
      <c r="W8" s="2"/>
      <c r="X8" s="2"/>
      <c r="AC8" s="1" t="s">
        <v>23</v>
      </c>
      <c r="AD8" s="1" t="s">
        <v>44</v>
      </c>
      <c r="AE8" s="1" t="s">
        <v>4</v>
      </c>
    </row>
    <row r="9" spans="1:36" ht="14" customHeight="1">
      <c r="A9" s="2"/>
      <c r="B9" s="2"/>
      <c r="C9" s="2"/>
      <c r="D9" s="2"/>
      <c r="E9" s="2"/>
      <c r="F9" s="2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2"/>
      <c r="T9" s="2"/>
      <c r="U9" s="2"/>
      <c r="V9" s="2"/>
      <c r="W9" s="2"/>
      <c r="X9" s="2"/>
      <c r="AC9" s="1" t="s">
        <v>45</v>
      </c>
      <c r="AD9" s="1" t="s">
        <v>46</v>
      </c>
      <c r="AE9" s="1" t="s">
        <v>4</v>
      </c>
    </row>
    <row r="10" spans="1:36" ht="14" customHeight="1">
      <c r="A10" s="6" t="s">
        <v>51</v>
      </c>
      <c r="B10" s="18"/>
      <c r="C10" s="18"/>
      <c r="D10" s="18"/>
      <c r="E10" s="18"/>
      <c r="F10" s="44"/>
      <c r="G10" s="50" t="s">
        <v>16</v>
      </c>
      <c r="H10" s="55"/>
      <c r="I10" s="55"/>
      <c r="J10" s="55"/>
      <c r="K10" s="68" t="s">
        <v>39</v>
      </c>
      <c r="L10" s="68"/>
      <c r="M10" s="68"/>
      <c r="N10" s="68"/>
      <c r="O10" s="82" t="s">
        <v>7</v>
      </c>
      <c r="P10" s="82"/>
      <c r="Q10" s="82"/>
      <c r="R10" s="82"/>
      <c r="S10" s="82"/>
      <c r="T10" s="82"/>
      <c r="U10" s="82"/>
      <c r="V10" s="82"/>
      <c r="W10" s="82"/>
      <c r="X10" s="131"/>
    </row>
    <row r="11" spans="1:36" ht="14" customHeight="1">
      <c r="A11" s="7"/>
      <c r="B11" s="19"/>
      <c r="C11" s="19"/>
      <c r="D11" s="19"/>
      <c r="E11" s="19"/>
      <c r="F11" s="45"/>
      <c r="G11" s="51"/>
      <c r="H11" s="56"/>
      <c r="I11" s="56"/>
      <c r="J11" s="56"/>
      <c r="K11" s="69"/>
      <c r="L11" s="69"/>
      <c r="M11" s="69"/>
      <c r="N11" s="69"/>
      <c r="O11" s="83"/>
      <c r="P11" s="83"/>
      <c r="Q11" s="83"/>
      <c r="R11" s="83"/>
      <c r="S11" s="83"/>
      <c r="T11" s="83"/>
      <c r="U11" s="83"/>
      <c r="V11" s="83"/>
      <c r="W11" s="83"/>
      <c r="X11" s="132"/>
    </row>
    <row r="12" spans="1:36" ht="14" customHeight="1">
      <c r="A12" s="6" t="str">
        <f>VLOOKUP($A$10,$AC$6:$AE$9,2,0)</f>
        <v>工事名</v>
      </c>
      <c r="B12" s="18"/>
      <c r="C12" s="18"/>
      <c r="D12" s="18"/>
      <c r="E12" s="18"/>
      <c r="F12" s="44"/>
      <c r="G12" s="52" t="s">
        <v>30</v>
      </c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133"/>
    </row>
    <row r="13" spans="1:36" ht="14" customHeight="1">
      <c r="A13" s="8"/>
      <c r="B13" s="20"/>
      <c r="C13" s="20"/>
      <c r="D13" s="20"/>
      <c r="E13" s="20"/>
      <c r="F13" s="46"/>
      <c r="G13" s="53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134"/>
    </row>
    <row r="14" spans="1:36" ht="14" customHeight="1">
      <c r="A14" s="6" t="str">
        <f>VLOOKUP($A$10,$AC$6:$AE$9,3,0)</f>
        <v>工事場所</v>
      </c>
      <c r="B14" s="18"/>
      <c r="C14" s="18"/>
      <c r="D14" s="18"/>
      <c r="E14" s="18"/>
      <c r="F14" s="44"/>
      <c r="G14" s="50" t="s">
        <v>17</v>
      </c>
      <c r="H14" s="55"/>
      <c r="I14" s="55"/>
      <c r="J14" s="55"/>
      <c r="K14" s="70" t="s">
        <v>11</v>
      </c>
      <c r="L14" s="70"/>
      <c r="M14" s="70"/>
      <c r="N14" s="70"/>
      <c r="O14" s="84" t="s">
        <v>33</v>
      </c>
      <c r="P14" s="84"/>
      <c r="Q14" s="84"/>
      <c r="R14" s="84"/>
      <c r="S14" s="82"/>
      <c r="T14" s="82"/>
      <c r="U14" s="82"/>
      <c r="V14" s="82"/>
      <c r="W14" s="82"/>
      <c r="X14" s="131"/>
    </row>
    <row r="15" spans="1:36" ht="14" customHeight="1">
      <c r="A15" s="8"/>
      <c r="B15" s="20"/>
      <c r="C15" s="20"/>
      <c r="D15" s="20"/>
      <c r="E15" s="20"/>
      <c r="F15" s="46"/>
      <c r="G15" s="51"/>
      <c r="H15" s="56"/>
      <c r="I15" s="56"/>
      <c r="J15" s="56"/>
      <c r="K15" s="71"/>
      <c r="L15" s="71"/>
      <c r="M15" s="71"/>
      <c r="N15" s="71"/>
      <c r="O15" s="85"/>
      <c r="P15" s="85"/>
      <c r="Q15" s="85"/>
      <c r="R15" s="85"/>
      <c r="S15" s="83"/>
      <c r="T15" s="83"/>
      <c r="U15" s="83"/>
      <c r="V15" s="83"/>
      <c r="W15" s="83"/>
      <c r="X15" s="132"/>
    </row>
    <row r="16" spans="1:36" ht="14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4" customHeight="1">
      <c r="A17" s="9" t="str">
        <f>IF(Q49="電子入札により入力","","入　札　金　額　内　訳　書")</f>
        <v>入　札　金　額　内　訳　書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4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14" customHeight="1">
      <c r="A19" s="10" t="str">
        <f>IF(A10="工事番号","工種","項目")</f>
        <v>工種</v>
      </c>
      <c r="B19" s="10"/>
      <c r="C19" s="10"/>
      <c r="D19" s="10"/>
      <c r="E19" s="10"/>
      <c r="F19" s="10"/>
      <c r="G19" s="10"/>
      <c r="H19" s="10"/>
      <c r="I19" s="10"/>
      <c r="J19" s="9" t="s">
        <v>22</v>
      </c>
      <c r="K19" s="9"/>
      <c r="L19" s="9"/>
      <c r="M19" s="9" t="s">
        <v>27</v>
      </c>
      <c r="N19" s="9"/>
      <c r="O19" s="9"/>
      <c r="P19" s="9"/>
      <c r="Q19" s="9"/>
      <c r="R19" s="9"/>
      <c r="S19" s="9"/>
      <c r="T19" s="9" t="s">
        <v>36</v>
      </c>
      <c r="U19" s="9"/>
      <c r="V19" s="9"/>
      <c r="W19" s="9"/>
      <c r="X19" s="9"/>
    </row>
    <row r="20" spans="1:24" ht="14" customHeight="1">
      <c r="A20" s="10"/>
      <c r="B20" s="10"/>
      <c r="C20" s="10"/>
      <c r="D20" s="10"/>
      <c r="E20" s="10"/>
      <c r="F20" s="10"/>
      <c r="G20" s="10"/>
      <c r="H20" s="10"/>
      <c r="I20" s="10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ht="12" customHeight="1">
      <c r="A21" s="11" t="s">
        <v>54</v>
      </c>
      <c r="B21" s="11"/>
      <c r="C21" s="11"/>
      <c r="D21" s="11"/>
      <c r="E21" s="11"/>
      <c r="F21" s="11"/>
      <c r="G21" s="11"/>
      <c r="H21" s="11"/>
      <c r="I21" s="11"/>
      <c r="J21" s="9" t="s">
        <v>14</v>
      </c>
      <c r="K21" s="9"/>
      <c r="L21" s="9"/>
      <c r="M21" s="76"/>
      <c r="N21" s="76"/>
      <c r="O21" s="76"/>
      <c r="P21" s="76"/>
      <c r="Q21" s="76"/>
      <c r="R21" s="76"/>
      <c r="S21" s="76"/>
      <c r="T21" s="112"/>
      <c r="U21" s="112"/>
      <c r="V21" s="112"/>
      <c r="W21" s="112"/>
      <c r="X21" s="112"/>
    </row>
    <row r="22" spans="1:24" ht="12" customHeight="1">
      <c r="A22" s="12"/>
      <c r="B22" s="12"/>
      <c r="C22" s="12"/>
      <c r="D22" s="12"/>
      <c r="E22" s="12"/>
      <c r="F22" s="12"/>
      <c r="G22" s="12"/>
      <c r="H22" s="12"/>
      <c r="I22" s="12"/>
      <c r="J22" s="66"/>
      <c r="K22" s="66"/>
      <c r="L22" s="66"/>
      <c r="M22" s="77"/>
      <c r="N22" s="77"/>
      <c r="O22" s="77"/>
      <c r="P22" s="77"/>
      <c r="Q22" s="77"/>
      <c r="R22" s="77"/>
      <c r="S22" s="77"/>
      <c r="T22" s="113"/>
      <c r="U22" s="113"/>
      <c r="V22" s="113"/>
      <c r="W22" s="113"/>
      <c r="X22" s="113"/>
    </row>
    <row r="23" spans="1:24" ht="12" customHeight="1">
      <c r="A23" s="11" t="s">
        <v>29</v>
      </c>
      <c r="B23" s="11"/>
      <c r="C23" s="11"/>
      <c r="D23" s="11"/>
      <c r="E23" s="11"/>
      <c r="F23" s="11"/>
      <c r="G23" s="11"/>
      <c r="H23" s="11"/>
      <c r="I23" s="11"/>
      <c r="J23" s="9" t="s">
        <v>14</v>
      </c>
      <c r="K23" s="9"/>
      <c r="L23" s="9"/>
      <c r="M23" s="78"/>
      <c r="N23" s="78"/>
      <c r="O23" s="78"/>
      <c r="P23" s="78"/>
      <c r="Q23" s="78"/>
      <c r="R23" s="78"/>
      <c r="S23" s="78"/>
      <c r="T23" s="114"/>
      <c r="U23" s="114"/>
      <c r="V23" s="114"/>
      <c r="W23" s="114"/>
      <c r="X23" s="114"/>
    </row>
    <row r="24" spans="1:24" ht="12" customHeight="1">
      <c r="A24" s="12"/>
      <c r="B24" s="12"/>
      <c r="C24" s="12"/>
      <c r="D24" s="12"/>
      <c r="E24" s="12"/>
      <c r="F24" s="12"/>
      <c r="G24" s="12"/>
      <c r="H24" s="12"/>
      <c r="I24" s="12"/>
      <c r="J24" s="66"/>
      <c r="K24" s="66"/>
      <c r="L24" s="66"/>
      <c r="M24" s="78"/>
      <c r="N24" s="78"/>
      <c r="O24" s="78"/>
      <c r="P24" s="78"/>
      <c r="Q24" s="78"/>
      <c r="R24" s="78"/>
      <c r="S24" s="78"/>
      <c r="T24" s="114"/>
      <c r="U24" s="114"/>
      <c r="V24" s="114"/>
      <c r="W24" s="114"/>
      <c r="X24" s="114"/>
    </row>
    <row r="25" spans="1:24" ht="12" customHeight="1">
      <c r="A25" s="11" t="s">
        <v>49</v>
      </c>
      <c r="B25" s="11"/>
      <c r="C25" s="11"/>
      <c r="D25" s="11"/>
      <c r="E25" s="11"/>
      <c r="F25" s="11"/>
      <c r="G25" s="11"/>
      <c r="H25" s="11"/>
      <c r="I25" s="11"/>
      <c r="J25" s="9" t="s">
        <v>14</v>
      </c>
      <c r="K25" s="9"/>
      <c r="L25" s="9"/>
      <c r="M25" s="78"/>
      <c r="N25" s="78"/>
      <c r="O25" s="78"/>
      <c r="P25" s="78"/>
      <c r="Q25" s="78"/>
      <c r="R25" s="78"/>
      <c r="S25" s="78"/>
      <c r="T25" s="114"/>
      <c r="U25" s="114"/>
      <c r="V25" s="114"/>
      <c r="W25" s="114"/>
      <c r="X25" s="114"/>
    </row>
    <row r="26" spans="1:24" ht="12" customHeight="1">
      <c r="A26" s="12"/>
      <c r="B26" s="12"/>
      <c r="C26" s="12"/>
      <c r="D26" s="12"/>
      <c r="E26" s="12"/>
      <c r="F26" s="12"/>
      <c r="G26" s="12"/>
      <c r="H26" s="12"/>
      <c r="I26" s="12"/>
      <c r="J26" s="66"/>
      <c r="K26" s="66"/>
      <c r="L26" s="66"/>
      <c r="M26" s="78"/>
      <c r="N26" s="78"/>
      <c r="O26" s="78"/>
      <c r="P26" s="78"/>
      <c r="Q26" s="78"/>
      <c r="R26" s="78"/>
      <c r="S26" s="78"/>
      <c r="T26" s="114"/>
      <c r="U26" s="114"/>
      <c r="V26" s="114"/>
      <c r="W26" s="114"/>
      <c r="X26" s="114"/>
    </row>
    <row r="27" spans="1:24" ht="12" customHeight="1">
      <c r="A27" s="13" t="s">
        <v>55</v>
      </c>
      <c r="B27" s="13"/>
      <c r="C27" s="13"/>
      <c r="D27" s="13"/>
      <c r="E27" s="13"/>
      <c r="F27" s="13"/>
      <c r="G27" s="13"/>
      <c r="H27" s="13"/>
      <c r="I27" s="13"/>
      <c r="J27" s="14" t="s">
        <v>14</v>
      </c>
      <c r="K27" s="14"/>
      <c r="L27" s="14"/>
      <c r="M27" s="78"/>
      <c r="N27" s="78"/>
      <c r="O27" s="78"/>
      <c r="P27" s="78"/>
      <c r="Q27" s="78"/>
      <c r="R27" s="78"/>
      <c r="S27" s="78"/>
      <c r="T27" s="114"/>
      <c r="U27" s="114"/>
      <c r="V27" s="114"/>
      <c r="W27" s="114"/>
      <c r="X27" s="114"/>
    </row>
    <row r="28" spans="1:24" ht="12" customHeight="1">
      <c r="A28" s="13"/>
      <c r="B28" s="13"/>
      <c r="C28" s="13"/>
      <c r="D28" s="13"/>
      <c r="E28" s="13"/>
      <c r="F28" s="13"/>
      <c r="G28" s="13"/>
      <c r="H28" s="13"/>
      <c r="I28" s="13"/>
      <c r="J28" s="14"/>
      <c r="K28" s="14"/>
      <c r="L28" s="14"/>
      <c r="M28" s="78"/>
      <c r="N28" s="78"/>
      <c r="O28" s="78"/>
      <c r="P28" s="78"/>
      <c r="Q28" s="78"/>
      <c r="R28" s="78"/>
      <c r="S28" s="78"/>
      <c r="T28" s="114"/>
      <c r="U28" s="114"/>
      <c r="V28" s="114"/>
      <c r="W28" s="114"/>
      <c r="X28" s="114"/>
    </row>
    <row r="29" spans="1:24" ht="12" customHeight="1">
      <c r="A29" s="13" t="s">
        <v>35</v>
      </c>
      <c r="B29" s="13"/>
      <c r="C29" s="13"/>
      <c r="D29" s="13"/>
      <c r="E29" s="13"/>
      <c r="F29" s="13"/>
      <c r="G29" s="13"/>
      <c r="H29" s="13"/>
      <c r="I29" s="13"/>
      <c r="J29" s="14" t="s">
        <v>14</v>
      </c>
      <c r="K29" s="14"/>
      <c r="L29" s="14"/>
      <c r="M29" s="78"/>
      <c r="N29" s="78"/>
      <c r="O29" s="78"/>
      <c r="P29" s="78"/>
      <c r="Q29" s="78"/>
      <c r="R29" s="78"/>
      <c r="S29" s="78"/>
      <c r="T29" s="114"/>
      <c r="U29" s="114"/>
      <c r="V29" s="114"/>
      <c r="W29" s="114"/>
      <c r="X29" s="114"/>
    </row>
    <row r="30" spans="1:24" ht="12" customHeight="1">
      <c r="A30" s="13"/>
      <c r="B30" s="13"/>
      <c r="C30" s="13"/>
      <c r="D30" s="13"/>
      <c r="E30" s="13"/>
      <c r="F30" s="13"/>
      <c r="G30" s="13"/>
      <c r="H30" s="13"/>
      <c r="I30" s="13"/>
      <c r="J30" s="14"/>
      <c r="K30" s="14"/>
      <c r="L30" s="14"/>
      <c r="M30" s="78"/>
      <c r="N30" s="78"/>
      <c r="O30" s="78"/>
      <c r="P30" s="78"/>
      <c r="Q30" s="78"/>
      <c r="R30" s="78"/>
      <c r="S30" s="78"/>
      <c r="T30" s="114"/>
      <c r="U30" s="114"/>
      <c r="V30" s="114"/>
      <c r="W30" s="114"/>
      <c r="X30" s="114"/>
    </row>
    <row r="31" spans="1:24" ht="12" customHeight="1">
      <c r="A31" s="13"/>
      <c r="B31" s="13"/>
      <c r="C31" s="13"/>
      <c r="D31" s="13"/>
      <c r="E31" s="13"/>
      <c r="F31" s="13"/>
      <c r="G31" s="13"/>
      <c r="H31" s="13"/>
      <c r="I31" s="13"/>
      <c r="J31" s="14"/>
      <c r="K31" s="14"/>
      <c r="L31" s="14"/>
      <c r="M31" s="78"/>
      <c r="N31" s="78"/>
      <c r="O31" s="78"/>
      <c r="P31" s="78"/>
      <c r="Q31" s="78"/>
      <c r="R31" s="78"/>
      <c r="S31" s="78"/>
      <c r="T31" s="114"/>
      <c r="U31" s="114"/>
      <c r="V31" s="114"/>
      <c r="W31" s="114"/>
      <c r="X31" s="114"/>
    </row>
    <row r="32" spans="1:24" ht="12" customHeight="1">
      <c r="A32" s="13"/>
      <c r="B32" s="13"/>
      <c r="C32" s="13"/>
      <c r="D32" s="13"/>
      <c r="E32" s="13"/>
      <c r="F32" s="13"/>
      <c r="G32" s="13"/>
      <c r="H32" s="13"/>
      <c r="I32" s="13"/>
      <c r="J32" s="14"/>
      <c r="K32" s="14"/>
      <c r="L32" s="14"/>
      <c r="M32" s="78"/>
      <c r="N32" s="78"/>
      <c r="O32" s="78"/>
      <c r="P32" s="78"/>
      <c r="Q32" s="78"/>
      <c r="R32" s="78"/>
      <c r="S32" s="78"/>
      <c r="T32" s="114"/>
      <c r="U32" s="114"/>
      <c r="V32" s="114"/>
      <c r="W32" s="114"/>
      <c r="X32" s="114"/>
    </row>
    <row r="33" spans="1:24" ht="12" customHeight="1">
      <c r="A33" s="13"/>
      <c r="B33" s="13"/>
      <c r="C33" s="13"/>
      <c r="D33" s="13"/>
      <c r="E33" s="13"/>
      <c r="F33" s="13"/>
      <c r="G33" s="13"/>
      <c r="H33" s="13"/>
      <c r="I33" s="13"/>
      <c r="J33" s="14"/>
      <c r="K33" s="14"/>
      <c r="L33" s="14"/>
      <c r="M33" s="78"/>
      <c r="N33" s="78"/>
      <c r="O33" s="78"/>
      <c r="P33" s="78"/>
      <c r="Q33" s="78"/>
      <c r="R33" s="78"/>
      <c r="S33" s="78"/>
      <c r="T33" s="114"/>
      <c r="U33" s="114"/>
      <c r="V33" s="114"/>
      <c r="W33" s="114"/>
      <c r="X33" s="114"/>
    </row>
    <row r="34" spans="1:24" ht="12" customHeight="1">
      <c r="A34" s="13"/>
      <c r="B34" s="13"/>
      <c r="C34" s="13"/>
      <c r="D34" s="13"/>
      <c r="E34" s="13"/>
      <c r="F34" s="13"/>
      <c r="G34" s="13"/>
      <c r="H34" s="13"/>
      <c r="I34" s="13"/>
      <c r="J34" s="14"/>
      <c r="K34" s="14"/>
      <c r="L34" s="14"/>
      <c r="M34" s="78"/>
      <c r="N34" s="78"/>
      <c r="O34" s="78"/>
      <c r="P34" s="78"/>
      <c r="Q34" s="78"/>
      <c r="R34" s="78"/>
      <c r="S34" s="78"/>
      <c r="T34" s="114"/>
      <c r="U34" s="114"/>
      <c r="V34" s="114"/>
      <c r="W34" s="114"/>
      <c r="X34" s="114"/>
    </row>
    <row r="35" spans="1:24" ht="12" customHeight="1">
      <c r="A35" s="13"/>
      <c r="B35" s="13"/>
      <c r="C35" s="13"/>
      <c r="D35" s="13"/>
      <c r="E35" s="13"/>
      <c r="F35" s="13"/>
      <c r="G35" s="13"/>
      <c r="H35" s="13"/>
      <c r="I35" s="13"/>
      <c r="J35" s="14"/>
      <c r="K35" s="14"/>
      <c r="L35" s="14"/>
      <c r="M35" s="78"/>
      <c r="N35" s="78"/>
      <c r="O35" s="78"/>
      <c r="P35" s="78"/>
      <c r="Q35" s="78"/>
      <c r="R35" s="78"/>
      <c r="S35" s="78"/>
      <c r="T35" s="114"/>
      <c r="U35" s="114"/>
      <c r="V35" s="114"/>
      <c r="W35" s="114"/>
      <c r="X35" s="114"/>
    </row>
    <row r="36" spans="1:24" ht="12" customHeight="1">
      <c r="A36" s="13"/>
      <c r="B36" s="13"/>
      <c r="C36" s="13"/>
      <c r="D36" s="13"/>
      <c r="E36" s="13"/>
      <c r="F36" s="13"/>
      <c r="G36" s="13"/>
      <c r="H36" s="13"/>
      <c r="I36" s="13"/>
      <c r="J36" s="14"/>
      <c r="K36" s="14"/>
      <c r="L36" s="14"/>
      <c r="M36" s="78"/>
      <c r="N36" s="78"/>
      <c r="O36" s="78"/>
      <c r="P36" s="78"/>
      <c r="Q36" s="78"/>
      <c r="R36" s="78"/>
      <c r="S36" s="78"/>
      <c r="T36" s="114"/>
      <c r="U36" s="114"/>
      <c r="V36" s="114"/>
      <c r="W36" s="114"/>
      <c r="X36" s="114"/>
    </row>
    <row r="37" spans="1:24" ht="12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78"/>
      <c r="N37" s="78"/>
      <c r="O37" s="78"/>
      <c r="P37" s="78"/>
      <c r="Q37" s="78"/>
      <c r="R37" s="78"/>
      <c r="S37" s="78"/>
      <c r="T37" s="114"/>
      <c r="U37" s="114"/>
      <c r="V37" s="114"/>
      <c r="W37" s="114"/>
      <c r="X37" s="114"/>
    </row>
    <row r="38" spans="1:24" ht="12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78"/>
      <c r="N38" s="78"/>
      <c r="O38" s="78"/>
      <c r="P38" s="78"/>
      <c r="Q38" s="78"/>
      <c r="R38" s="78"/>
      <c r="S38" s="78"/>
      <c r="T38" s="114"/>
      <c r="U38" s="114"/>
      <c r="V38" s="114"/>
      <c r="W38" s="114"/>
      <c r="X38" s="114"/>
    </row>
    <row r="39" spans="1:24" ht="12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78"/>
      <c r="N39" s="78"/>
      <c r="O39" s="78"/>
      <c r="P39" s="78"/>
      <c r="Q39" s="78"/>
      <c r="R39" s="78"/>
      <c r="S39" s="78"/>
      <c r="T39" s="114"/>
      <c r="U39" s="114"/>
      <c r="V39" s="114"/>
      <c r="W39" s="114"/>
      <c r="X39" s="114"/>
    </row>
    <row r="40" spans="1:24" ht="12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78"/>
      <c r="N40" s="78"/>
      <c r="O40" s="78"/>
      <c r="P40" s="78"/>
      <c r="Q40" s="78"/>
      <c r="R40" s="78"/>
      <c r="S40" s="78"/>
      <c r="T40" s="114"/>
      <c r="U40" s="114"/>
      <c r="V40" s="114"/>
      <c r="W40" s="114"/>
      <c r="X40" s="114"/>
    </row>
    <row r="41" spans="1:24" ht="12" customHeight="1">
      <c r="A41" s="15" t="str">
        <f>IF(A10="工事番号","工種計","項目計")</f>
        <v>工種計</v>
      </c>
      <c r="B41" s="15"/>
      <c r="C41" s="15"/>
      <c r="D41" s="15"/>
      <c r="E41" s="15"/>
      <c r="F41" s="15"/>
      <c r="G41" s="15"/>
      <c r="H41" s="15"/>
      <c r="I41" s="15"/>
      <c r="J41" s="14" t="s">
        <v>47</v>
      </c>
      <c r="K41" s="14"/>
      <c r="L41" s="14"/>
      <c r="M41" s="79">
        <f>SUM(M21:S40)</f>
        <v>0</v>
      </c>
      <c r="N41" s="79"/>
      <c r="O41" s="79"/>
      <c r="P41" s="79"/>
      <c r="Q41" s="79"/>
      <c r="R41" s="79"/>
      <c r="S41" s="79"/>
      <c r="T41" s="14"/>
      <c r="U41" s="14"/>
      <c r="V41" s="14"/>
      <c r="W41" s="14"/>
      <c r="X41" s="14"/>
    </row>
    <row r="42" spans="1:24" ht="12" customHeight="1">
      <c r="A42" s="15"/>
      <c r="B42" s="15"/>
      <c r="C42" s="15"/>
      <c r="D42" s="15"/>
      <c r="E42" s="15"/>
      <c r="F42" s="15"/>
      <c r="G42" s="15"/>
      <c r="H42" s="15"/>
      <c r="I42" s="15"/>
      <c r="J42" s="14"/>
      <c r="K42" s="14"/>
      <c r="L42" s="14"/>
      <c r="M42" s="79"/>
      <c r="N42" s="79"/>
      <c r="O42" s="79"/>
      <c r="P42" s="79"/>
      <c r="Q42" s="79"/>
      <c r="R42" s="79"/>
      <c r="S42" s="79"/>
      <c r="T42" s="14"/>
      <c r="U42" s="14"/>
      <c r="V42" s="14"/>
      <c r="W42" s="14"/>
      <c r="X42" s="14"/>
    </row>
    <row r="43" spans="1:24" ht="12" customHeight="1">
      <c r="A43" s="16" t="s">
        <v>20</v>
      </c>
      <c r="B43" s="16"/>
      <c r="C43" s="16"/>
      <c r="D43" s="16"/>
      <c r="E43" s="16"/>
      <c r="F43" s="16"/>
      <c r="G43" s="16"/>
      <c r="H43" s="16"/>
      <c r="I43" s="16"/>
      <c r="J43" s="67" t="s">
        <v>14</v>
      </c>
      <c r="K43" s="67"/>
      <c r="L43" s="67"/>
      <c r="M43" s="80"/>
      <c r="N43" s="80"/>
      <c r="O43" s="80"/>
      <c r="P43" s="80"/>
      <c r="Q43" s="80"/>
      <c r="R43" s="80"/>
      <c r="S43" s="80"/>
      <c r="T43" s="67"/>
      <c r="U43" s="67"/>
      <c r="V43" s="67"/>
      <c r="W43" s="67"/>
      <c r="X43" s="67"/>
    </row>
    <row r="44" spans="1:24" ht="12" customHeight="1">
      <c r="A44" s="10"/>
      <c r="B44" s="10"/>
      <c r="C44" s="10"/>
      <c r="D44" s="10"/>
      <c r="E44" s="10"/>
      <c r="F44" s="10"/>
      <c r="G44" s="10"/>
      <c r="H44" s="10"/>
      <c r="I44" s="10"/>
      <c r="J44" s="9"/>
      <c r="K44" s="9"/>
      <c r="L44" s="9"/>
      <c r="M44" s="76"/>
      <c r="N44" s="76"/>
      <c r="O44" s="76"/>
      <c r="P44" s="76"/>
      <c r="Q44" s="76"/>
      <c r="R44" s="76"/>
      <c r="S44" s="76"/>
      <c r="T44" s="9"/>
      <c r="U44" s="9"/>
      <c r="V44" s="9"/>
      <c r="W44" s="9"/>
      <c r="X44" s="9"/>
    </row>
    <row r="45" spans="1:24" ht="12" customHeight="1">
      <c r="A45" s="9" t="s">
        <v>5</v>
      </c>
      <c r="B45" s="9"/>
      <c r="C45" s="9"/>
      <c r="D45" s="9"/>
      <c r="E45" s="9"/>
      <c r="F45" s="9"/>
      <c r="G45" s="9"/>
      <c r="H45" s="9"/>
      <c r="I45" s="9"/>
      <c r="J45" s="9" t="s">
        <v>47</v>
      </c>
      <c r="K45" s="9"/>
      <c r="L45" s="9"/>
      <c r="M45" s="81">
        <f>M41+M43</f>
        <v>0</v>
      </c>
      <c r="N45" s="81"/>
      <c r="O45" s="81"/>
      <c r="P45" s="81"/>
      <c r="Q45" s="81"/>
      <c r="R45" s="81"/>
      <c r="S45" s="81"/>
      <c r="T45" s="9"/>
      <c r="U45" s="9"/>
      <c r="V45" s="9"/>
      <c r="W45" s="9"/>
      <c r="X45" s="9"/>
    </row>
    <row r="46" spans="1:24" ht="12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81"/>
      <c r="N46" s="81"/>
      <c r="O46" s="81"/>
      <c r="P46" s="81"/>
      <c r="Q46" s="81"/>
      <c r="R46" s="81"/>
      <c r="S46" s="81"/>
      <c r="T46" s="9"/>
      <c r="U46" s="9"/>
      <c r="V46" s="9"/>
      <c r="W46" s="9"/>
      <c r="X46" s="9"/>
    </row>
    <row r="47" spans="1:24" ht="1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" customHeight="1">
      <c r="A48" s="2"/>
      <c r="B48" s="21">
        <v>1</v>
      </c>
      <c r="C48" s="30" t="s">
        <v>8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2"/>
      <c r="R48" s="2"/>
      <c r="S48" s="2"/>
      <c r="T48" s="2"/>
      <c r="U48" s="2"/>
      <c r="V48" s="2"/>
      <c r="W48" s="2"/>
      <c r="X48" s="2"/>
    </row>
    <row r="49" spans="1:24" ht="14" customHeight="1">
      <c r="A49" s="2"/>
      <c r="B49" s="21">
        <v>2</v>
      </c>
      <c r="C49" s="30" t="s">
        <v>48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6" t="s">
        <v>53</v>
      </c>
      <c r="R49" s="32"/>
      <c r="S49" s="32"/>
      <c r="T49" s="32"/>
      <c r="U49" s="32"/>
      <c r="V49" s="121"/>
      <c r="W49" s="2"/>
      <c r="X49" s="2"/>
    </row>
    <row r="50" spans="1:24" ht="14" customHeight="1">
      <c r="A50" s="2"/>
      <c r="B50" s="21">
        <v>3</v>
      </c>
      <c r="C50" s="30" t="s">
        <v>10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100"/>
      <c r="R50" s="103"/>
      <c r="S50" s="109"/>
      <c r="T50" s="115"/>
      <c r="U50" s="103"/>
      <c r="V50" s="125"/>
      <c r="W50" s="2"/>
      <c r="X50" s="2"/>
    </row>
    <row r="51" spans="1:24" ht="14" customHeight="1">
      <c r="A51" s="2"/>
      <c r="B51" s="21">
        <v>4</v>
      </c>
      <c r="C51" s="30" t="s">
        <v>50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101"/>
      <c r="R51" s="104"/>
      <c r="S51" s="110"/>
      <c r="T51" s="116"/>
      <c r="U51" s="104"/>
      <c r="V51" s="126"/>
      <c r="W51" s="2"/>
      <c r="X51" s="2"/>
    </row>
    <row r="52" spans="1:24" ht="14" customHeight="1">
      <c r="A52" s="2"/>
      <c r="B52" s="22"/>
      <c r="C52" s="31" t="s">
        <v>13</v>
      </c>
      <c r="D52" s="31"/>
      <c r="E52" s="31"/>
      <c r="F52" s="31"/>
      <c r="G52" s="31"/>
      <c r="H52" s="31"/>
      <c r="I52" s="31"/>
      <c r="J52" s="2"/>
      <c r="K52" s="2"/>
      <c r="L52" s="2"/>
      <c r="M52" s="2"/>
      <c r="N52" s="2"/>
      <c r="O52" s="2"/>
      <c r="P52" s="2"/>
      <c r="Q52" s="102"/>
      <c r="R52" s="105"/>
      <c r="S52" s="111"/>
      <c r="T52" s="117"/>
      <c r="U52" s="105"/>
      <c r="V52" s="127"/>
      <c r="W52" s="2"/>
      <c r="X52" s="2"/>
    </row>
    <row r="53" spans="1:24" ht="14" customHeight="1">
      <c r="A53" s="2"/>
      <c r="B53" s="2"/>
      <c r="C53" s="31"/>
      <c r="D53" s="31"/>
      <c r="E53" s="31"/>
      <c r="F53" s="31"/>
      <c r="G53" s="31"/>
      <c r="H53" s="31"/>
      <c r="I53" s="31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" customHeight="1">
      <c r="A54" s="2"/>
      <c r="B54" s="23">
        <v>45748</v>
      </c>
      <c r="C54" s="23"/>
      <c r="D54" s="23"/>
      <c r="E54" s="39"/>
      <c r="F54" s="39"/>
      <c r="G54" s="2" t="s">
        <v>18</v>
      </c>
      <c r="H54" s="39"/>
      <c r="I54" s="39"/>
      <c r="J54" s="2" t="s">
        <v>3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0" customHeight="1">
      <c r="A55" s="2"/>
      <c r="B55" s="24" t="s">
        <v>52</v>
      </c>
      <c r="C55" s="25"/>
      <c r="D55" s="25"/>
      <c r="E55" s="25"/>
      <c r="F55" s="25"/>
      <c r="G55" s="25"/>
      <c r="H55" s="25"/>
      <c r="I55" s="2"/>
      <c r="J55" s="2"/>
      <c r="K55" s="72" t="s">
        <v>25</v>
      </c>
      <c r="L55" s="72"/>
      <c r="M55" s="72"/>
      <c r="N55" s="72"/>
      <c r="O55" s="86"/>
      <c r="P55" s="93"/>
      <c r="Q55" s="93"/>
      <c r="R55" s="93"/>
      <c r="S55" s="93"/>
      <c r="T55" s="93"/>
      <c r="U55" s="93"/>
      <c r="V55" s="93"/>
      <c r="W55" s="93"/>
      <c r="X55" s="2"/>
    </row>
    <row r="56" spans="1:24" ht="20" customHeight="1">
      <c r="A56" s="2"/>
      <c r="B56" s="25"/>
      <c r="C56" s="25"/>
      <c r="D56" s="25"/>
      <c r="E56" s="25"/>
      <c r="F56" s="25"/>
      <c r="G56" s="25"/>
      <c r="H56" s="25"/>
      <c r="I56" s="2"/>
      <c r="J56" s="2"/>
      <c r="K56" s="73" t="s">
        <v>26</v>
      </c>
      <c r="L56" s="73"/>
      <c r="M56" s="73"/>
      <c r="N56" s="73"/>
      <c r="O56" s="87"/>
      <c r="P56" s="94"/>
      <c r="Q56" s="94"/>
      <c r="R56" s="94"/>
      <c r="S56" s="94"/>
      <c r="T56" s="94"/>
      <c r="U56" s="94"/>
      <c r="V56" s="94"/>
      <c r="W56" s="94"/>
      <c r="X56" s="135" t="str">
        <f>IF(Q49="く　じ　番　号","印","")</f>
        <v>印</v>
      </c>
    </row>
    <row r="57" spans="1:24" ht="2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74" t="s">
        <v>6</v>
      </c>
      <c r="L57" s="74"/>
      <c r="M57" s="74"/>
      <c r="N57" s="74"/>
      <c r="O57" s="88"/>
      <c r="P57" s="95"/>
      <c r="Q57" s="95"/>
      <c r="R57" s="95"/>
      <c r="S57" s="95"/>
      <c r="T57" s="95"/>
      <c r="U57" s="95"/>
      <c r="V57" s="95"/>
      <c r="W57" s="95"/>
      <c r="X57" s="2"/>
    </row>
    <row r="58" spans="1:24" ht="16" customHeight="1">
      <c r="K58" s="75"/>
      <c r="L58" s="75"/>
      <c r="M58" s="75"/>
      <c r="N58" s="75"/>
      <c r="O58" s="89"/>
      <c r="P58" s="96"/>
      <c r="Q58" s="96"/>
      <c r="R58" s="96"/>
      <c r="S58" s="96"/>
      <c r="T58" s="96"/>
      <c r="U58" s="96"/>
      <c r="V58" s="96"/>
      <c r="W58" s="96"/>
    </row>
  </sheetData>
  <mergeCells count="112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8:P48"/>
    <mergeCell ref="C49:P49"/>
    <mergeCell ref="Q49:V49"/>
    <mergeCell ref="C50:P50"/>
    <mergeCell ref="C51:P51"/>
    <mergeCell ref="B54:D54"/>
    <mergeCell ref="E54:F54"/>
    <mergeCell ref="H54:I54"/>
    <mergeCell ref="K55:N55"/>
    <mergeCell ref="P55:W55"/>
    <mergeCell ref="K56:N56"/>
    <mergeCell ref="P56:W56"/>
    <mergeCell ref="K57:N57"/>
    <mergeCell ref="P57:W57"/>
    <mergeCell ref="K58:N58"/>
    <mergeCell ref="P58:W58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9"/>
    <mergeCell ref="A10:F11"/>
    <mergeCell ref="G10:J11"/>
    <mergeCell ref="K10:N11"/>
    <mergeCell ref="O10:R11"/>
    <mergeCell ref="A12:F13"/>
    <mergeCell ref="G12:X13"/>
    <mergeCell ref="A14:F15"/>
    <mergeCell ref="G14:J15"/>
    <mergeCell ref="K14:N15"/>
    <mergeCell ref="O14:R15"/>
    <mergeCell ref="A17:X18"/>
    <mergeCell ref="A19:I20"/>
    <mergeCell ref="J19:L20"/>
    <mergeCell ref="M19:S20"/>
    <mergeCell ref="T19:X20"/>
    <mergeCell ref="A21:I22"/>
    <mergeCell ref="J21:L22"/>
    <mergeCell ref="M21:S22"/>
    <mergeCell ref="T21:X22"/>
    <mergeCell ref="A23:I24"/>
    <mergeCell ref="J23:L24"/>
    <mergeCell ref="M23:S24"/>
    <mergeCell ref="T23:X24"/>
    <mergeCell ref="A25:I26"/>
    <mergeCell ref="J25:L26"/>
    <mergeCell ref="M25:S26"/>
    <mergeCell ref="T25:X26"/>
    <mergeCell ref="A27:I28"/>
    <mergeCell ref="J27:L28"/>
    <mergeCell ref="M27:S28"/>
    <mergeCell ref="T27:X28"/>
    <mergeCell ref="A29:I30"/>
    <mergeCell ref="J29:L30"/>
    <mergeCell ref="M29:S30"/>
    <mergeCell ref="T29:X30"/>
    <mergeCell ref="A31:I32"/>
    <mergeCell ref="J31:L32"/>
    <mergeCell ref="M31:S32"/>
    <mergeCell ref="T31:X32"/>
    <mergeCell ref="A33:I34"/>
    <mergeCell ref="J33:L34"/>
    <mergeCell ref="M33:S34"/>
    <mergeCell ref="T33:X34"/>
    <mergeCell ref="A35:I36"/>
    <mergeCell ref="J35:L36"/>
    <mergeCell ref="M35:S36"/>
    <mergeCell ref="T35:X36"/>
    <mergeCell ref="A37:I38"/>
    <mergeCell ref="J37:L38"/>
    <mergeCell ref="M37:S38"/>
    <mergeCell ref="T37:X38"/>
    <mergeCell ref="A39:I40"/>
    <mergeCell ref="J39:L40"/>
    <mergeCell ref="M39:S40"/>
    <mergeCell ref="T39:X40"/>
    <mergeCell ref="A41:I42"/>
    <mergeCell ref="J41:L42"/>
    <mergeCell ref="M41:S42"/>
    <mergeCell ref="T41:X42"/>
    <mergeCell ref="A43:I44"/>
    <mergeCell ref="J43:L44"/>
    <mergeCell ref="M43:S44"/>
    <mergeCell ref="T43:X44"/>
    <mergeCell ref="A45:I46"/>
    <mergeCell ref="J45:L46"/>
    <mergeCell ref="M45:S46"/>
    <mergeCell ref="T45:X46"/>
    <mergeCell ref="Q50:R52"/>
    <mergeCell ref="S50:T52"/>
    <mergeCell ref="U50:V52"/>
    <mergeCell ref="C52:I53"/>
    <mergeCell ref="B55:H56"/>
  </mergeCells>
  <phoneticPr fontId="1" type="Hiragana"/>
  <conditionalFormatting sqref="Q50:V52">
    <cfRule type="expression" dxfId="1" priority="2">
      <formula>$Q$49="電子入札により入力"</formula>
    </cfRule>
  </conditionalFormatting>
  <conditionalFormatting sqref="C5:V7">
    <cfRule type="expression" dxfId="0" priority="1">
      <formula>$M$45=0</formula>
    </cfRule>
  </conditionalFormatting>
  <dataValidations count="6">
    <dataValidation type="list" allowBlank="1" showDropDown="0" showInputMessage="1" showErrorMessage="1" sqref="E54:F54">
      <formula1>"1,2,3,4,5,6,7,8,9,10,11,12"</formula1>
    </dataValidation>
    <dataValidation type="list" allowBlank="1" showDropDown="0" showInputMessage="1" showErrorMessage="1" sqref="H54:I54">
      <formula1>"1,2,3,4,5,6,7,8,9,10,11,12,13,14,15,16,17,18,19,20,21,22,23,24,25,26,27,28,29,30,31"</formula1>
    </dataValidation>
    <dataValidation imeMode="hiragana" allowBlank="1" showDropDown="0" showInputMessage="1" showErrorMessage="1" sqref="K14:N15 A21:I40 P55:W57 G12:X13"/>
    <dataValidation type="list" allowBlank="1" showDropDown="0" showInputMessage="1" showErrorMessage="1" sqref="A10:F11">
      <formula1>"工事番号,業務(委託)番号,事業番号,賃貸借等"</formula1>
    </dataValidation>
    <dataValidation type="list" allowBlank="1" showDropDown="0" showInputMessage="1" showErrorMessage="1" sqref="Q49:V49">
      <formula1>"く　じ　番　号,電子入札により入力"</formula1>
    </dataValidation>
    <dataValidation type="list" imeMode="hiragana" allowBlank="1" showDropDown="0" showInputMessage="1" showErrorMessage="1" sqref="Q50:V52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(計)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荒木　信一</cp:lastModifiedBy>
  <dcterms:created xsi:type="dcterms:W3CDTF">2022-01-27T02:14:17Z</dcterms:created>
  <dcterms:modified xsi:type="dcterms:W3CDTF">2025-04-25T00:44:49Z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3.1.8.0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2025-04-25T00:44:49Z</vt:filetime>
  </property>
</Properties>
</file>