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Q4FMSGGrVuYOGcYanKZoar4TzFUdo6M3aXQxYDlAC5inX2QYHMIMhnfpNfZ+jbXeKMfBpuo2Q431ntUTrNGA==" workbookSaltValue="boYeoBabkuwl8yQkMSa55A=="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<sst xmlns="http://schemas.openxmlformats.org/spreadsheetml/2006/main" xmlns:r="http://schemas.openxmlformats.org/officeDocument/2006/relationships" count="112" uniqueCount="112">
  <si>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②累積欠損金比率(％)</t>
  </si>
  <si>
    <t>1①</t>
  </si>
  <si>
    <t>経営比較分析表（令和2年度決算）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</si>
  <si>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</si>
  <si>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</si>
  <si>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</si>
  <si>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</si>
  <si>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</si>
  <si>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</si>
  <si>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</si>
  <si>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</si>
  <si>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</si>
  <si>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</si>
  <si>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</si>
  <si>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</si>
  <si>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</si>
  <si>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</si>
  <si>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</si>
  <si>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</si>
  <si>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</si>
  <si>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</si>
  <si>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</si>
  <si>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</si>
  <si>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</si>
  <si>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</si>
  <si>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</si>
  <si>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</si>
  <si>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</si>
  <si>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</si>
  <si>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</si>
  <si>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</si>
  <si>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</si>
  <si>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</si>
  <si>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</si>
  <si>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</si>
  <si>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</si>
  <si>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</si>
  <si>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</si>
  <si>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令和2年度全国平均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</si>
  <si>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</si>
  <si>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</si>
  <si>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</si>
  <si>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</si>
  <si>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</si>
  <si>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</si>
  <si>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</si>
  <si>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</si>
  <si>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</si>
  <si>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</si>
  <si>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</si>
  <si>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</si>
  <si>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</si>
  <si>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</si>
  <si>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</si>
  <si>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</si>
  <si>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</si>
  <si>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</si>
  <si>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</si>
  <si>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</si>
  <si>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</si>
  <si>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</si>
  <si>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</si>
  <si>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</si>
  <si>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</si>
  <si>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</si>
  <si>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</si>
  <si>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</si>
  <si>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</si>
  <si>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</si>
  <si>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</si>
  <si>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</si>
  <si>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</si>
  <si>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</si>
  <si>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</si>
  <si>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</si>
  <si>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</si>
  <si>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</si>
  <si>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</si>
  <si>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</si>
  <si>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</si>
  <si>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</si>
  <si>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</si>
  <si>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</si>
  <si>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</si>
  <si>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</si>
  <si>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</si>
  <si>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</si>
  <si>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</si>
  <si>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</si>
  <si>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</si>
  <si>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</si>
  <si>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</si>
  <si>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</si>
  <si>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</si>
  <si>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奈良県　葛城市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</si>
  <si>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</si>
  <si>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</si>
  <si>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</si>
  <si>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</si>
  <si>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</si>
  <si>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</si>
  <si>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</si>
  <si>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</si>
  <si>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</si>
  <si>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</si>
  <si>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</si>
  <si>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</si>
  <si>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</si>
  <si>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</si>
  <si>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耐用年数を経過した施設及び管路(老朽管)が多く残っており、老朽化が進んでおります。認識してはいるものの更新が先送りとなってしまうことも多く、特に管路の更新については、石綿管の布設替はほぼ終了しておりますが、破損率の高い塩化ビニル管が残っており、これを中心に管路を更新する予定ですが、施設の更新との兼ね合いにより、全体的な更新率は低い数値となっております。</t>
  </si>
  <si>
    <t>　経営状況については、概ね順調であると思えますが、節水用器具の普及や給水人口の減少という全国的な水道事業の抱える問題が、当水道事業においても、今後の健全経営に向けた大きな懸念材料であると考えられます。
　また、老朽化施設の更新問題に対しては、管路の耐震化を図りながら、更新率2.0％を目標に布設替を進めていく必要があると思われます。
　給水収益の減少や施設更新の増大などを踏まえると今後財政状況が厳しくなることが予測されるので、県域水道一体化の動向も踏まえて、現状の健全経営を維持できるように平成30年度作成の新水道ビジョン（経営戦略を含む）を基に中長期的な観点で効率的な施設管理、運用に取り組みます。</t>
  </si>
  <si>
    <t xml:space="preserve"> 別地区での新工場稼働により大口利用者からの給水収益は、数年前から減少しており、給水収益の減少に対する対策が当市水道事業における大きな課題であり、その対策として考えられるのが給水原価を低下させることであります。
　そのため、高額な県営水道の受水量をなるべく抑えて、自己水の占める割合を高めることで給水原価を低下させるとともに、各種事務の効率化や効果的な継続的に実施してきた成果もあり、給水原価も例年と同様の数値で、類似団体の平均値より安く維持できております。
　また、令和２年度においては、新型コロナウイルス感染拡大に係る経済対策の一環として、水道料金の基本料金２ヶ月分の免除を行ったことに伴い有収率が下がってはいるものの、経常収支比率や流動比率、企業債残高対給水収益比率、料金回収率、施設利用率、有収率において前年度と同様に類似団体の平均値を超えるなど、非常に安定した経営状況であると思われます。</t>
    <rPh sb="1" eb="2">
      <t>ベツ</t>
    </rPh>
    <rPh sb="2" eb="4">
      <t>チク</t>
    </rPh>
    <rPh sb="6" eb="9">
      <t>シンコウジョウ</t>
    </rPh>
    <rPh sb="9" eb="11">
      <t>カドウ</t>
    </rPh>
    <rPh sb="33" eb="35">
      <t>ゲンショウ</t>
    </rPh>
    <rPh sb="194" eb="196">
      <t>ゲンカ</t>
    </rPh>
    <rPh sb="286" eb="288">
      <t>メンジョ</t>
    </rPh>
    <rPh sb="289" eb="290">
      <t>オコナ</t>
    </rPh>
    <rPh sb="295" eb="296">
      <t>トモナ</t>
    </rPh>
    <rPh sb="301" eb="302">
      <t>サ</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</si>
</sst>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0.63</c:v>
                </c:pt>
                <c:pt idx="1">
                  <c:v>0.7</c:v>
                </c:pt>
                <c:pt idx="2">
                  <c:v>0.35</c:v>
                </c:pt>
                <c:pt idx="3">
                  <c:v>0.44</c:v>
                </c:pt>
                <c:pt idx="4">
                  <c:v>0.44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0.61</c:v>
                </c:pt>
                <c:pt idx="1">
                  <c:v>0.51</c:v>
                </c:pt>
                <c:pt idx="2">
                  <c:v>0.57999999999999996</c:v>
                </c:pt>
                <c:pt idx="3">
                  <c:v>0.54</c:v>
                </c:pt>
                <c:pt idx="4">
                  <c:v>0.56999999999999995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63.6</c:v>
                </c:pt>
                <c:pt idx="1">
                  <c:v>63.36</c:v>
                </c:pt>
                <c:pt idx="2">
                  <c:v>63.95</c:v>
                </c:pt>
                <c:pt idx="3">
                  <c:v>63.41</c:v>
                </c:pt>
                <c:pt idx="4">
                  <c:v>64.22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59.01</c:v>
                </c:pt>
                <c:pt idx="1">
                  <c:v>60.03</c:v>
                </c:pt>
                <c:pt idx="2">
                  <c:v>59.74</c:v>
                </c:pt>
                <c:pt idx="3">
                  <c:v>59.67</c:v>
                </c:pt>
                <c:pt idx="4">
                  <c:v>60.12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94.66</c:v>
                </c:pt>
                <c:pt idx="1">
                  <c:v>95.04</c:v>
                </c:pt>
                <c:pt idx="2">
                  <c:v>95.24</c:v>
                </c:pt>
                <c:pt idx="3">
                  <c:v>96.07</c:v>
                </c:pt>
                <c:pt idx="4">
                  <c:v>91.08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85.37</c:v>
                </c:pt>
                <c:pt idx="1">
                  <c:v>84.81</c:v>
                </c:pt>
                <c:pt idx="2">
                  <c:v>84.8</c:v>
                </c:pt>
                <c:pt idx="3">
                  <c:v>84.6</c:v>
                </c:pt>
                <c:pt idx="4">
                  <c:v>84.24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130.61000000000001</c:v>
                </c:pt>
                <c:pt idx="1">
                  <c:v>121.85</c:v>
                </c:pt>
                <c:pt idx="2">
                  <c:v>121.85</c:v>
                </c:pt>
                <c:pt idx="3">
                  <c:v>118.48</c:v>
                </c:pt>
                <c:pt idx="4">
                  <c:v>117.45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110.95</c:v>
                </c:pt>
                <c:pt idx="1">
                  <c:v>110.68</c:v>
                </c:pt>
                <c:pt idx="2">
                  <c:v>110.66</c:v>
                </c:pt>
                <c:pt idx="3">
                  <c:v>109.01</c:v>
                </c:pt>
                <c:pt idx="4">
                  <c:v>108.83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50.73</c:v>
                </c:pt>
                <c:pt idx="1">
                  <c:v>51.32</c:v>
                </c:pt>
                <c:pt idx="2">
                  <c:v>52.09</c:v>
                </c:pt>
                <c:pt idx="3">
                  <c:v>52.37</c:v>
                </c:pt>
                <c:pt idx="4">
                  <c:v>53.14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46.9</c:v>
                </c:pt>
                <c:pt idx="1">
                  <c:v>47.28</c:v>
                </c:pt>
                <c:pt idx="2">
                  <c:v>47.66</c:v>
                </c:pt>
                <c:pt idx="3">
                  <c:v>48.17</c:v>
                </c:pt>
                <c:pt idx="4">
                  <c:v>48.83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8.3699999999999992</c:v>
                </c:pt>
                <c:pt idx="1">
                  <c:v>8.33</c:v>
                </c:pt>
                <c:pt idx="2">
                  <c:v>8.3000000000000007</c:v>
                </c:pt>
                <c:pt idx="3">
                  <c:v>7.94</c:v>
                </c:pt>
                <c:pt idx="4">
                  <c:v>7.48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12.03</c:v>
                </c:pt>
                <c:pt idx="1">
                  <c:v>12.19</c:v>
                </c:pt>
                <c:pt idx="2">
                  <c:v>15.1</c:v>
                </c:pt>
                <c:pt idx="3">
                  <c:v>17.12</c:v>
                </c:pt>
                <c:pt idx="4">
                  <c:v>18.18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3.91</c:v>
                </c:pt>
                <c:pt idx="1">
                  <c:v>3.56</c:v>
                </c:pt>
                <c:pt idx="2">
                  <c:v>2.74</c:v>
                </c:pt>
                <c:pt idx="3">
                  <c:v>3.7</c:v>
                </c:pt>
                <c:pt idx="4">
                  <c:v>4.34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1269.5899999999999</c:v>
                </c:pt>
                <c:pt idx="1">
                  <c:v>1125.92</c:v>
                </c:pt>
                <c:pt idx="2">
                  <c:v>885.03</c:v>
                </c:pt>
                <c:pt idx="3">
                  <c:v>710.3</c:v>
                </c:pt>
                <c:pt idx="4">
                  <c:v>722.28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377.63</c:v>
                </c:pt>
                <c:pt idx="1">
                  <c:v>357.34</c:v>
                </c:pt>
                <c:pt idx="2">
                  <c:v>366.03</c:v>
                </c:pt>
                <c:pt idx="3">
                  <c:v>365.18</c:v>
                </c:pt>
                <c:pt idx="4">
                  <c:v>327.77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89.21</c:v>
                </c:pt>
                <c:pt idx="1">
                  <c:v>76.03</c:v>
                </c:pt>
                <c:pt idx="2">
                  <c:v>60.44</c:v>
                </c:pt>
                <c:pt idx="3">
                  <c:v>49.85</c:v>
                </c:pt>
                <c:pt idx="4">
                  <c:v>41.22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364.71</c:v>
                </c:pt>
                <c:pt idx="1">
                  <c:v>373.69</c:v>
                </c:pt>
                <c:pt idx="2">
                  <c:v>370.12</c:v>
                </c:pt>
                <c:pt idx="3">
                  <c:v>371.65</c:v>
                </c:pt>
                <c:pt idx="4">
                  <c:v>397.1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129.18</c:v>
                </c:pt>
                <c:pt idx="1">
                  <c:v>112.34</c:v>
                </c:pt>
                <c:pt idx="2">
                  <c:v>113.62</c:v>
                </c:pt>
                <c:pt idx="3">
                  <c:v>113.1</c:v>
                </c:pt>
                <c:pt idx="4">
                  <c:v>112.4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100.65</c:v>
                </c:pt>
                <c:pt idx="1">
                  <c:v>99.87</c:v>
                </c:pt>
                <c:pt idx="2">
                  <c:v>100.42</c:v>
                </c:pt>
                <c:pt idx="3">
                  <c:v>98.77</c:v>
                </c:pt>
                <c:pt idx="4">
                  <c:v>95.79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98.2</c:v>
                </c:pt>
                <c:pt idx="1">
                  <c:v>112.69</c:v>
                </c:pt>
                <c:pt idx="2">
                  <c:v>113.25</c:v>
                </c:pt>
                <c:pt idx="3">
                  <c:v>114.31</c:v>
                </c:pt>
                <c:pt idx="4">
                  <c:v>114.66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170.19</c:v>
                </c:pt>
                <c:pt idx="1">
                  <c:v>171.81</c:v>
                </c:pt>
                <c:pt idx="2">
                  <c:v>171.67</c:v>
                </c:pt>
                <c:pt idx="3">
                  <c:v>173.67</c:v>
                </c:pt>
                <c:pt idx="4">
                  <c:v>171.13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【110.27】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【260.31】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【275.67】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【166.40】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【100.05】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【20.63】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U12" zoomScale="70" zoomScaleNormal="70" workbookViewId="0">
      <selection activeCell="CD21" sqref="CD21"/>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奈良県　葛城市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13"/>
      <c r="D7" s="13"/>
      <c r="E7" s="13"/>
      <c r="F7" s="13"/>
      <c r="G7" s="13"/>
      <c r="H7" s="13"/>
      <c r="I7" s="5" t="s">
        <v>13</v>
      </c>
      <c r="J7" s="13"/>
      <c r="K7" s="13"/>
      <c r="L7" s="13"/>
      <c r="M7" s="13"/>
      <c r="N7" s="13"/>
      <c r="O7" s="24"/>
      <c r="P7" s="27" t="s">
        <v>6</v>
      </c>
      <c r="Q7" s="27"/>
      <c r="R7" s="27"/>
      <c r="S7" s="27"/>
      <c r="T7" s="27"/>
      <c r="U7" s="27"/>
      <c r="V7" s="27"/>
      <c r="W7" s="27" t="s">
        <v>14</v>
      </c>
      <c r="X7" s="27"/>
      <c r="Y7" s="27"/>
      <c r="Z7" s="27"/>
      <c r="AA7" s="27"/>
      <c r="AB7" s="27"/>
      <c r="AC7" s="27"/>
      <c r="AD7" s="27" t="s">
        <v>5</v>
      </c>
      <c r="AE7" s="27"/>
      <c r="AF7" s="27"/>
      <c r="AG7" s="27"/>
      <c r="AH7" s="27"/>
      <c r="AI7" s="27"/>
      <c r="AJ7" s="27"/>
      <c r="AK7" s="18"/>
      <c r="AL7" s="27" t="s">
        <v>17</v>
      </c>
      <c r="AM7" s="27"/>
      <c r="AN7" s="27"/>
      <c r="AO7" s="27"/>
      <c r="AP7" s="27"/>
      <c r="AQ7" s="27"/>
      <c r="AR7" s="27"/>
      <c r="AS7" s="27"/>
      <c r="AT7" s="5" t="s">
        <v>11</v>
      </c>
      <c r="AU7" s="13"/>
      <c r="AV7" s="13"/>
      <c r="AW7" s="13"/>
      <c r="AX7" s="13"/>
      <c r="AY7" s="13"/>
      <c r="AZ7" s="13"/>
      <c r="BA7" s="13"/>
      <c r="BB7" s="27" t="s">
        <v>18</v>
      </c>
      <c r="BC7" s="27"/>
      <c r="BD7" s="27"/>
      <c r="BE7" s="27"/>
      <c r="BF7" s="27"/>
      <c r="BG7" s="27"/>
      <c r="BH7" s="27"/>
      <c r="BI7" s="27"/>
      <c r="BJ7" s="3"/>
      <c r="BK7" s="3"/>
      <c r="BL7" s="37" t="s">
        <v>19</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A5</v>
      </c>
      <c r="X8" s="28"/>
      <c r="Y8" s="28"/>
      <c r="Z8" s="28"/>
      <c r="AA8" s="28"/>
      <c r="AB8" s="28"/>
      <c r="AC8" s="28"/>
      <c r="AD8" s="28" t="str">
        <f>データ!$M$6</f>
        <v>非設置</v>
      </c>
      <c r="AE8" s="28"/>
      <c r="AF8" s="28"/>
      <c r="AG8" s="28"/>
      <c r="AH8" s="28"/>
      <c r="AI8" s="28"/>
      <c r="AJ8" s="28"/>
      <c r="AK8" s="18"/>
      <c r="AL8" s="31">
        <f>データ!$R$6</f>
        <v>37562</v>
      </c>
      <c r="AM8" s="31"/>
      <c r="AN8" s="31"/>
      <c r="AO8" s="31"/>
      <c r="AP8" s="31"/>
      <c r="AQ8" s="31"/>
      <c r="AR8" s="31"/>
      <c r="AS8" s="31"/>
      <c r="AT8" s="7">
        <f>データ!$S$6</f>
        <v>33.72</v>
      </c>
      <c r="AU8" s="15"/>
      <c r="AV8" s="15"/>
      <c r="AW8" s="15"/>
      <c r="AX8" s="15"/>
      <c r="AY8" s="15"/>
      <c r="AZ8" s="15"/>
      <c r="BA8" s="15"/>
      <c r="BB8" s="29">
        <f>データ!$T$6</f>
        <v>1113.94</v>
      </c>
      <c r="BC8" s="29"/>
      <c r="BD8" s="29"/>
      <c r="BE8" s="29"/>
      <c r="BF8" s="29"/>
      <c r="BG8" s="29"/>
      <c r="BH8" s="29"/>
      <c r="BI8" s="29"/>
      <c r="BJ8" s="3"/>
      <c r="BK8" s="3"/>
      <c r="BL8" s="38" t="s">
        <v>12</v>
      </c>
      <c r="BM8" s="48"/>
      <c r="BN8" s="55" t="s">
        <v>21</v>
      </c>
      <c r="BO8" s="58"/>
      <c r="BP8" s="58"/>
      <c r="BQ8" s="58"/>
      <c r="BR8" s="58"/>
      <c r="BS8" s="58"/>
      <c r="BT8" s="58"/>
      <c r="BU8" s="58"/>
      <c r="BV8" s="58"/>
      <c r="BW8" s="58"/>
      <c r="BX8" s="58"/>
      <c r="BY8" s="62"/>
    </row>
    <row r="9" spans="1:78" ht="18.75" customHeight="1">
      <c r="A9" s="2"/>
      <c r="B9" s="5" t="s">
        <v>24</v>
      </c>
      <c r="C9" s="13"/>
      <c r="D9" s="13"/>
      <c r="E9" s="13"/>
      <c r="F9" s="13"/>
      <c r="G9" s="13"/>
      <c r="H9" s="13"/>
      <c r="I9" s="5" t="s">
        <v>25</v>
      </c>
      <c r="J9" s="13"/>
      <c r="K9" s="13"/>
      <c r="L9" s="13"/>
      <c r="M9" s="13"/>
      <c r="N9" s="13"/>
      <c r="O9" s="24"/>
      <c r="P9" s="27" t="s">
        <v>27</v>
      </c>
      <c r="Q9" s="27"/>
      <c r="R9" s="27"/>
      <c r="S9" s="27"/>
      <c r="T9" s="27"/>
      <c r="U9" s="27"/>
      <c r="V9" s="27"/>
      <c r="W9" s="27" t="s">
        <v>22</v>
      </c>
      <c r="X9" s="27"/>
      <c r="Y9" s="27"/>
      <c r="Z9" s="27"/>
      <c r="AA9" s="27"/>
      <c r="AB9" s="27"/>
      <c r="AC9" s="27"/>
      <c r="AD9" s="2"/>
      <c r="AE9" s="2"/>
      <c r="AF9" s="2"/>
      <c r="AG9" s="2"/>
      <c r="AH9" s="18"/>
      <c r="AI9" s="18"/>
      <c r="AJ9" s="18"/>
      <c r="AK9" s="18"/>
      <c r="AL9" s="27" t="s">
        <v>28</v>
      </c>
      <c r="AM9" s="27"/>
      <c r="AN9" s="27"/>
      <c r="AO9" s="27"/>
      <c r="AP9" s="27"/>
      <c r="AQ9" s="27"/>
      <c r="AR9" s="27"/>
      <c r="AS9" s="27"/>
      <c r="AT9" s="5" t="s">
        <v>32</v>
      </c>
      <c r="AU9" s="13"/>
      <c r="AV9" s="13"/>
      <c r="AW9" s="13"/>
      <c r="AX9" s="13"/>
      <c r="AY9" s="13"/>
      <c r="AZ9" s="13"/>
      <c r="BA9" s="13"/>
      <c r="BB9" s="27" t="s">
        <v>16</v>
      </c>
      <c r="BC9" s="27"/>
      <c r="BD9" s="27"/>
      <c r="BE9" s="27"/>
      <c r="BF9" s="27"/>
      <c r="BG9" s="27"/>
      <c r="BH9" s="27"/>
      <c r="BI9" s="27"/>
      <c r="BJ9" s="3"/>
      <c r="BK9" s="3"/>
      <c r="BL9" s="39" t="s">
        <v>33</v>
      </c>
      <c r="BM9" s="49"/>
      <c r="BN9" s="56" t="s">
        <v>35</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94.51</v>
      </c>
      <c r="J10" s="15"/>
      <c r="K10" s="15"/>
      <c r="L10" s="15"/>
      <c r="M10" s="15"/>
      <c r="N10" s="15"/>
      <c r="O10" s="26"/>
      <c r="P10" s="29">
        <f>データ!$P$6</f>
        <v>99.92</v>
      </c>
      <c r="Q10" s="29"/>
      <c r="R10" s="29"/>
      <c r="S10" s="29"/>
      <c r="T10" s="29"/>
      <c r="U10" s="29"/>
      <c r="V10" s="29"/>
      <c r="W10" s="31">
        <f>データ!$Q$6</f>
        <v>2300</v>
      </c>
      <c r="X10" s="31"/>
      <c r="Y10" s="31"/>
      <c r="Z10" s="31"/>
      <c r="AA10" s="31"/>
      <c r="AB10" s="31"/>
      <c r="AC10" s="31"/>
      <c r="AD10" s="2"/>
      <c r="AE10" s="2"/>
      <c r="AF10" s="2"/>
      <c r="AG10" s="2"/>
      <c r="AH10" s="18"/>
      <c r="AI10" s="18"/>
      <c r="AJ10" s="18"/>
      <c r="AK10" s="18"/>
      <c r="AL10" s="31">
        <f>データ!$U$6</f>
        <v>37601</v>
      </c>
      <c r="AM10" s="31"/>
      <c r="AN10" s="31"/>
      <c r="AO10" s="31"/>
      <c r="AP10" s="31"/>
      <c r="AQ10" s="31"/>
      <c r="AR10" s="31"/>
      <c r="AS10" s="31"/>
      <c r="AT10" s="7">
        <f>データ!$V$6</f>
        <v>22.16</v>
      </c>
      <c r="AU10" s="15"/>
      <c r="AV10" s="15"/>
      <c r="AW10" s="15"/>
      <c r="AX10" s="15"/>
      <c r="AY10" s="15"/>
      <c r="AZ10" s="15"/>
      <c r="BA10" s="15"/>
      <c r="BB10" s="29">
        <f>データ!$W$6</f>
        <v>1696.8</v>
      </c>
      <c r="BC10" s="29"/>
      <c r="BD10" s="29"/>
      <c r="BE10" s="29"/>
      <c r="BF10" s="29"/>
      <c r="BG10" s="29"/>
      <c r="BH10" s="29"/>
      <c r="BI10" s="29"/>
      <c r="BJ10" s="2"/>
      <c r="BK10" s="2"/>
      <c r="BL10" s="40" t="s">
        <v>37</v>
      </c>
      <c r="BM10" s="50"/>
      <c r="BN10" s="57" t="s">
        <v>38</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39</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42</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111</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44</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109</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10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9</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110</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45</v>
      </c>
      <c r="C84" s="12"/>
      <c r="D84" s="12"/>
      <c r="E84" s="12" t="s">
        <v>1</v>
      </c>
      <c r="F84" s="12" t="s">
        <v>47</v>
      </c>
      <c r="G84" s="12" t="s">
        <v>48</v>
      </c>
      <c r="H84" s="12" t="s">
        <v>43</v>
      </c>
      <c r="I84" s="12" t="s">
        <v>8</v>
      </c>
      <c r="J84" s="12" t="s">
        <v>30</v>
      </c>
      <c r="K84" s="12" t="s">
        <v>49</v>
      </c>
      <c r="L84" s="12" t="s">
        <v>51</v>
      </c>
      <c r="M84" s="12" t="s">
        <v>34</v>
      </c>
      <c r="N84" s="12" t="s">
        <v>53</v>
      </c>
      <c r="O84" s="12" t="s">
        <v>55</v>
      </c>
    </row>
    <row r="85" spans="1:78" hidden="1">
      <c r="B85" s="12"/>
      <c r="C85" s="12"/>
      <c r="D85" s="12"/>
      <c r="E85" s="12" t="str">
        <f>データ!AH6</f>
        <v>【110.27】</v>
      </c>
      <c r="F85" s="12" t="str">
        <f>データ!AS6</f>
        <v>【1.15】</v>
      </c>
      <c r="G85" s="12" t="str">
        <f>データ!BD6</f>
        <v>【260.31】</v>
      </c>
      <c r="H85" s="12" t="str">
        <f>データ!BO6</f>
        <v>【275.67】</v>
      </c>
      <c r="I85" s="12" t="str">
        <f>データ!BZ6</f>
        <v>【100.05】</v>
      </c>
      <c r="J85" s="12" t="str">
        <f>データ!CK6</f>
        <v>【166.40】</v>
      </c>
      <c r="K85" s="12" t="str">
        <f>データ!CV6</f>
        <v>【60.69】</v>
      </c>
      <c r="L85" s="12" t="str">
        <f>データ!DG6</f>
        <v>【89.82】</v>
      </c>
      <c r="M85" s="12" t="str">
        <f>データ!DR6</f>
        <v>【50.19】</v>
      </c>
      <c r="N85" s="12" t="str">
        <f>データ!EC6</f>
        <v>【20.63】</v>
      </c>
      <c r="O85" s="12" t="str">
        <f>データ!EN6</f>
        <v>【0.69】</v>
      </c>
    </row>
  </sheetData>
  <sheetProtection algorithmName="SHA-512" hashValue="boLvbFP0FadscQhQliWzGFNEhcLUEYY9C/P9qXXPSg7aJ365zW+SC75IuzPBNA9GMFvWbMMfinFL0G2PwqhUGQ==" saltValue="ZQDrA9wwpRgNwY3MPNUrnA=="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46</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56</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20</v>
      </c>
      <c r="B3" s="72" t="s">
        <v>50</v>
      </c>
      <c r="C3" s="72" t="s">
        <v>58</v>
      </c>
      <c r="D3" s="72" t="s">
        <v>59</v>
      </c>
      <c r="E3" s="72" t="s">
        <v>4</v>
      </c>
      <c r="F3" s="72" t="s">
        <v>3</v>
      </c>
      <c r="G3" s="72" t="s">
        <v>26</v>
      </c>
      <c r="H3" s="80" t="s">
        <v>31</v>
      </c>
      <c r="I3" s="83"/>
      <c r="J3" s="83"/>
      <c r="K3" s="83"/>
      <c r="L3" s="83"/>
      <c r="M3" s="83"/>
      <c r="N3" s="83"/>
      <c r="O3" s="83"/>
      <c r="P3" s="83"/>
      <c r="Q3" s="83"/>
      <c r="R3" s="83"/>
      <c r="S3" s="83"/>
      <c r="T3" s="83"/>
      <c r="U3" s="83"/>
      <c r="V3" s="83"/>
      <c r="W3" s="87"/>
      <c r="X3" s="89" t="s">
        <v>54</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10</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60</v>
      </c>
      <c r="B4" s="73"/>
      <c r="C4" s="73"/>
      <c r="D4" s="73"/>
      <c r="E4" s="73"/>
      <c r="F4" s="73"/>
      <c r="G4" s="73"/>
      <c r="H4" s="81"/>
      <c r="I4" s="84"/>
      <c r="J4" s="84"/>
      <c r="K4" s="84"/>
      <c r="L4" s="84"/>
      <c r="M4" s="84"/>
      <c r="N4" s="84"/>
      <c r="O4" s="84"/>
      <c r="P4" s="84"/>
      <c r="Q4" s="84"/>
      <c r="R4" s="84"/>
      <c r="S4" s="84"/>
      <c r="T4" s="84"/>
      <c r="U4" s="84"/>
      <c r="V4" s="84"/>
      <c r="W4" s="88"/>
      <c r="X4" s="90" t="s">
        <v>52</v>
      </c>
      <c r="Y4" s="90"/>
      <c r="Z4" s="90"/>
      <c r="AA4" s="90"/>
      <c r="AB4" s="90"/>
      <c r="AC4" s="90"/>
      <c r="AD4" s="90"/>
      <c r="AE4" s="90"/>
      <c r="AF4" s="90"/>
      <c r="AG4" s="90"/>
      <c r="AH4" s="90"/>
      <c r="AI4" s="90" t="s">
        <v>0</v>
      </c>
      <c r="AJ4" s="90"/>
      <c r="AK4" s="90"/>
      <c r="AL4" s="90"/>
      <c r="AM4" s="90"/>
      <c r="AN4" s="90"/>
      <c r="AO4" s="90"/>
      <c r="AP4" s="90"/>
      <c r="AQ4" s="90"/>
      <c r="AR4" s="90"/>
      <c r="AS4" s="90"/>
      <c r="AT4" s="90" t="s">
        <v>40</v>
      </c>
      <c r="AU4" s="90"/>
      <c r="AV4" s="90"/>
      <c r="AW4" s="90"/>
      <c r="AX4" s="90"/>
      <c r="AY4" s="90"/>
      <c r="AZ4" s="90"/>
      <c r="BA4" s="90"/>
      <c r="BB4" s="90"/>
      <c r="BC4" s="90"/>
      <c r="BD4" s="90"/>
      <c r="BE4" s="90" t="s">
        <v>62</v>
      </c>
      <c r="BF4" s="90"/>
      <c r="BG4" s="90"/>
      <c r="BH4" s="90"/>
      <c r="BI4" s="90"/>
      <c r="BJ4" s="90"/>
      <c r="BK4" s="90"/>
      <c r="BL4" s="90"/>
      <c r="BM4" s="90"/>
      <c r="BN4" s="90"/>
      <c r="BO4" s="90"/>
      <c r="BP4" s="90" t="s">
        <v>36</v>
      </c>
      <c r="BQ4" s="90"/>
      <c r="BR4" s="90"/>
      <c r="BS4" s="90"/>
      <c r="BT4" s="90"/>
      <c r="BU4" s="90"/>
      <c r="BV4" s="90"/>
      <c r="BW4" s="90"/>
      <c r="BX4" s="90"/>
      <c r="BY4" s="90"/>
      <c r="BZ4" s="90"/>
      <c r="CA4" s="90" t="s">
        <v>63</v>
      </c>
      <c r="CB4" s="90"/>
      <c r="CC4" s="90"/>
      <c r="CD4" s="90"/>
      <c r="CE4" s="90"/>
      <c r="CF4" s="90"/>
      <c r="CG4" s="90"/>
      <c r="CH4" s="90"/>
      <c r="CI4" s="90"/>
      <c r="CJ4" s="90"/>
      <c r="CK4" s="90"/>
      <c r="CL4" s="90" t="s">
        <v>65</v>
      </c>
      <c r="CM4" s="90"/>
      <c r="CN4" s="90"/>
      <c r="CO4" s="90"/>
      <c r="CP4" s="90"/>
      <c r="CQ4" s="90"/>
      <c r="CR4" s="90"/>
      <c r="CS4" s="90"/>
      <c r="CT4" s="90"/>
      <c r="CU4" s="90"/>
      <c r="CV4" s="90"/>
      <c r="CW4" s="90" t="s">
        <v>66</v>
      </c>
      <c r="CX4" s="90"/>
      <c r="CY4" s="90"/>
      <c r="CZ4" s="90"/>
      <c r="DA4" s="90"/>
      <c r="DB4" s="90"/>
      <c r="DC4" s="90"/>
      <c r="DD4" s="90"/>
      <c r="DE4" s="90"/>
      <c r="DF4" s="90"/>
      <c r="DG4" s="90"/>
      <c r="DH4" s="90" t="s">
        <v>67</v>
      </c>
      <c r="DI4" s="90"/>
      <c r="DJ4" s="90"/>
      <c r="DK4" s="90"/>
      <c r="DL4" s="90"/>
      <c r="DM4" s="90"/>
      <c r="DN4" s="90"/>
      <c r="DO4" s="90"/>
      <c r="DP4" s="90"/>
      <c r="DQ4" s="90"/>
      <c r="DR4" s="90"/>
      <c r="DS4" s="90" t="s">
        <v>61</v>
      </c>
      <c r="DT4" s="90"/>
      <c r="DU4" s="90"/>
      <c r="DV4" s="90"/>
      <c r="DW4" s="90"/>
      <c r="DX4" s="90"/>
      <c r="DY4" s="90"/>
      <c r="DZ4" s="90"/>
      <c r="EA4" s="90"/>
      <c r="EB4" s="90"/>
      <c r="EC4" s="90"/>
      <c r="ED4" s="90" t="s">
        <v>68</v>
      </c>
      <c r="EE4" s="90"/>
      <c r="EF4" s="90"/>
      <c r="EG4" s="90"/>
      <c r="EH4" s="90"/>
      <c r="EI4" s="90"/>
      <c r="EJ4" s="90"/>
      <c r="EK4" s="90"/>
      <c r="EL4" s="90"/>
      <c r="EM4" s="90"/>
      <c r="EN4" s="90"/>
    </row>
    <row r="5" spans="1:144">
      <c r="A5" s="70" t="s">
        <v>29</v>
      </c>
      <c r="B5" s="74"/>
      <c r="C5" s="74"/>
      <c r="D5" s="74"/>
      <c r="E5" s="74"/>
      <c r="F5" s="74"/>
      <c r="G5" s="74"/>
      <c r="H5" s="82" t="s">
        <v>57</v>
      </c>
      <c r="I5" s="82" t="s">
        <v>69</v>
      </c>
      <c r="J5" s="82" t="s">
        <v>70</v>
      </c>
      <c r="K5" s="82" t="s">
        <v>71</v>
      </c>
      <c r="L5" s="82" t="s">
        <v>72</v>
      </c>
      <c r="M5" s="82" t="s">
        <v>5</v>
      </c>
      <c r="N5" s="82" t="s">
        <v>73</v>
      </c>
      <c r="O5" s="82" t="s">
        <v>74</v>
      </c>
      <c r="P5" s="82" t="s">
        <v>75</v>
      </c>
      <c r="Q5" s="82" t="s">
        <v>76</v>
      </c>
      <c r="R5" s="82" t="s">
        <v>77</v>
      </c>
      <c r="S5" s="82" t="s">
        <v>78</v>
      </c>
      <c r="T5" s="82" t="s">
        <v>64</v>
      </c>
      <c r="U5" s="82" t="s">
        <v>79</v>
      </c>
      <c r="V5" s="82" t="s">
        <v>80</v>
      </c>
      <c r="W5" s="82" t="s">
        <v>81</v>
      </c>
      <c r="X5" s="82" t="s">
        <v>82</v>
      </c>
      <c r="Y5" s="82" t="s">
        <v>83</v>
      </c>
      <c r="Z5" s="82" t="s">
        <v>84</v>
      </c>
      <c r="AA5" s="82" t="s">
        <v>85</v>
      </c>
      <c r="AB5" s="82" t="s">
        <v>86</v>
      </c>
      <c r="AC5" s="82" t="s">
        <v>88</v>
      </c>
      <c r="AD5" s="82" t="s">
        <v>89</v>
      </c>
      <c r="AE5" s="82" t="s">
        <v>90</v>
      </c>
      <c r="AF5" s="82" t="s">
        <v>91</v>
      </c>
      <c r="AG5" s="82" t="s">
        <v>92</v>
      </c>
      <c r="AH5" s="82" t="s">
        <v>45</v>
      </c>
      <c r="AI5" s="82" t="s">
        <v>82</v>
      </c>
      <c r="AJ5" s="82" t="s">
        <v>83</v>
      </c>
      <c r="AK5" s="82" t="s">
        <v>84</v>
      </c>
      <c r="AL5" s="82" t="s">
        <v>85</v>
      </c>
      <c r="AM5" s="82" t="s">
        <v>86</v>
      </c>
      <c r="AN5" s="82" t="s">
        <v>88</v>
      </c>
      <c r="AO5" s="82" t="s">
        <v>89</v>
      </c>
      <c r="AP5" s="82" t="s">
        <v>90</v>
      </c>
      <c r="AQ5" s="82" t="s">
        <v>91</v>
      </c>
      <c r="AR5" s="82" t="s">
        <v>92</v>
      </c>
      <c r="AS5" s="82" t="s">
        <v>87</v>
      </c>
      <c r="AT5" s="82" t="s">
        <v>82</v>
      </c>
      <c r="AU5" s="82" t="s">
        <v>83</v>
      </c>
      <c r="AV5" s="82" t="s">
        <v>84</v>
      </c>
      <c r="AW5" s="82" t="s">
        <v>85</v>
      </c>
      <c r="AX5" s="82" t="s">
        <v>86</v>
      </c>
      <c r="AY5" s="82" t="s">
        <v>88</v>
      </c>
      <c r="AZ5" s="82" t="s">
        <v>89</v>
      </c>
      <c r="BA5" s="82" t="s">
        <v>90</v>
      </c>
      <c r="BB5" s="82" t="s">
        <v>91</v>
      </c>
      <c r="BC5" s="82" t="s">
        <v>92</v>
      </c>
      <c r="BD5" s="82" t="s">
        <v>87</v>
      </c>
      <c r="BE5" s="82" t="s">
        <v>82</v>
      </c>
      <c r="BF5" s="82" t="s">
        <v>83</v>
      </c>
      <c r="BG5" s="82" t="s">
        <v>84</v>
      </c>
      <c r="BH5" s="82" t="s">
        <v>85</v>
      </c>
      <c r="BI5" s="82" t="s">
        <v>86</v>
      </c>
      <c r="BJ5" s="82" t="s">
        <v>88</v>
      </c>
      <c r="BK5" s="82" t="s">
        <v>89</v>
      </c>
      <c r="BL5" s="82" t="s">
        <v>90</v>
      </c>
      <c r="BM5" s="82" t="s">
        <v>91</v>
      </c>
      <c r="BN5" s="82" t="s">
        <v>92</v>
      </c>
      <c r="BO5" s="82" t="s">
        <v>87</v>
      </c>
      <c r="BP5" s="82" t="s">
        <v>82</v>
      </c>
      <c r="BQ5" s="82" t="s">
        <v>83</v>
      </c>
      <c r="BR5" s="82" t="s">
        <v>84</v>
      </c>
      <c r="BS5" s="82" t="s">
        <v>85</v>
      </c>
      <c r="BT5" s="82" t="s">
        <v>86</v>
      </c>
      <c r="BU5" s="82" t="s">
        <v>88</v>
      </c>
      <c r="BV5" s="82" t="s">
        <v>89</v>
      </c>
      <c r="BW5" s="82" t="s">
        <v>90</v>
      </c>
      <c r="BX5" s="82" t="s">
        <v>91</v>
      </c>
      <c r="BY5" s="82" t="s">
        <v>92</v>
      </c>
      <c r="BZ5" s="82" t="s">
        <v>87</v>
      </c>
      <c r="CA5" s="82" t="s">
        <v>82</v>
      </c>
      <c r="CB5" s="82" t="s">
        <v>83</v>
      </c>
      <c r="CC5" s="82" t="s">
        <v>84</v>
      </c>
      <c r="CD5" s="82" t="s">
        <v>85</v>
      </c>
      <c r="CE5" s="82" t="s">
        <v>86</v>
      </c>
      <c r="CF5" s="82" t="s">
        <v>88</v>
      </c>
      <c r="CG5" s="82" t="s">
        <v>89</v>
      </c>
      <c r="CH5" s="82" t="s">
        <v>90</v>
      </c>
      <c r="CI5" s="82" t="s">
        <v>91</v>
      </c>
      <c r="CJ5" s="82" t="s">
        <v>92</v>
      </c>
      <c r="CK5" s="82" t="s">
        <v>87</v>
      </c>
      <c r="CL5" s="82" t="s">
        <v>82</v>
      </c>
      <c r="CM5" s="82" t="s">
        <v>83</v>
      </c>
      <c r="CN5" s="82" t="s">
        <v>84</v>
      </c>
      <c r="CO5" s="82" t="s">
        <v>85</v>
      </c>
      <c r="CP5" s="82" t="s">
        <v>86</v>
      </c>
      <c r="CQ5" s="82" t="s">
        <v>88</v>
      </c>
      <c r="CR5" s="82" t="s">
        <v>89</v>
      </c>
      <c r="CS5" s="82" t="s">
        <v>90</v>
      </c>
      <c r="CT5" s="82" t="s">
        <v>91</v>
      </c>
      <c r="CU5" s="82" t="s">
        <v>92</v>
      </c>
      <c r="CV5" s="82" t="s">
        <v>87</v>
      </c>
      <c r="CW5" s="82" t="s">
        <v>82</v>
      </c>
      <c r="CX5" s="82" t="s">
        <v>83</v>
      </c>
      <c r="CY5" s="82" t="s">
        <v>84</v>
      </c>
      <c r="CZ5" s="82" t="s">
        <v>85</v>
      </c>
      <c r="DA5" s="82" t="s">
        <v>86</v>
      </c>
      <c r="DB5" s="82" t="s">
        <v>88</v>
      </c>
      <c r="DC5" s="82" t="s">
        <v>89</v>
      </c>
      <c r="DD5" s="82" t="s">
        <v>90</v>
      </c>
      <c r="DE5" s="82" t="s">
        <v>91</v>
      </c>
      <c r="DF5" s="82" t="s">
        <v>92</v>
      </c>
      <c r="DG5" s="82" t="s">
        <v>87</v>
      </c>
      <c r="DH5" s="82" t="s">
        <v>82</v>
      </c>
      <c r="DI5" s="82" t="s">
        <v>83</v>
      </c>
      <c r="DJ5" s="82" t="s">
        <v>84</v>
      </c>
      <c r="DK5" s="82" t="s">
        <v>85</v>
      </c>
      <c r="DL5" s="82" t="s">
        <v>86</v>
      </c>
      <c r="DM5" s="82" t="s">
        <v>88</v>
      </c>
      <c r="DN5" s="82" t="s">
        <v>89</v>
      </c>
      <c r="DO5" s="82" t="s">
        <v>90</v>
      </c>
      <c r="DP5" s="82" t="s">
        <v>91</v>
      </c>
      <c r="DQ5" s="82" t="s">
        <v>92</v>
      </c>
      <c r="DR5" s="82" t="s">
        <v>87</v>
      </c>
      <c r="DS5" s="82" t="s">
        <v>82</v>
      </c>
      <c r="DT5" s="82" t="s">
        <v>83</v>
      </c>
      <c r="DU5" s="82" t="s">
        <v>84</v>
      </c>
      <c r="DV5" s="82" t="s">
        <v>85</v>
      </c>
      <c r="DW5" s="82" t="s">
        <v>86</v>
      </c>
      <c r="DX5" s="82" t="s">
        <v>88</v>
      </c>
      <c r="DY5" s="82" t="s">
        <v>89</v>
      </c>
      <c r="DZ5" s="82" t="s">
        <v>90</v>
      </c>
      <c r="EA5" s="82" t="s">
        <v>91</v>
      </c>
      <c r="EB5" s="82" t="s">
        <v>92</v>
      </c>
      <c r="EC5" s="82" t="s">
        <v>87</v>
      </c>
      <c r="ED5" s="82" t="s">
        <v>82</v>
      </c>
      <c r="EE5" s="82" t="s">
        <v>83</v>
      </c>
      <c r="EF5" s="82" t="s">
        <v>84</v>
      </c>
      <c r="EG5" s="82" t="s">
        <v>85</v>
      </c>
      <c r="EH5" s="82" t="s">
        <v>86</v>
      </c>
      <c r="EI5" s="82" t="s">
        <v>88</v>
      </c>
      <c r="EJ5" s="82" t="s">
        <v>89</v>
      </c>
      <c r="EK5" s="82" t="s">
        <v>90</v>
      </c>
      <c r="EL5" s="82" t="s">
        <v>91</v>
      </c>
      <c r="EM5" s="82" t="s">
        <v>92</v>
      </c>
      <c r="EN5" s="82" t="s">
        <v>87</v>
      </c>
    </row>
    <row r="6" spans="1:144" s="69" customFormat="1">
      <c r="A6" s="70" t="s">
        <v>93</v>
      </c>
      <c r="B6" s="75">
        <f t="shared" ref="B6:W6" si="1">B7</f>
        <v>2020</v>
      </c>
      <c r="C6" s="75">
        <f t="shared" si="1"/>
        <v>292117</v>
      </c>
      <c r="D6" s="75">
        <f t="shared" si="1"/>
        <v>46</v>
      </c>
      <c r="E6" s="75">
        <f t="shared" si="1"/>
        <v>1</v>
      </c>
      <c r="F6" s="75">
        <f t="shared" si="1"/>
        <v>0</v>
      </c>
      <c r="G6" s="75">
        <f t="shared" si="1"/>
        <v>1</v>
      </c>
      <c r="H6" s="75" t="str">
        <f t="shared" si="1"/>
        <v>奈良県　葛城市</v>
      </c>
      <c r="I6" s="75" t="str">
        <f t="shared" si="1"/>
        <v>法適用</v>
      </c>
      <c r="J6" s="75" t="str">
        <f t="shared" si="1"/>
        <v>水道事業</v>
      </c>
      <c r="K6" s="75" t="str">
        <f t="shared" si="1"/>
        <v>末端給水事業</v>
      </c>
      <c r="L6" s="75" t="str">
        <f t="shared" si="1"/>
        <v>A5</v>
      </c>
      <c r="M6" s="75" t="str">
        <f t="shared" si="1"/>
        <v>非設置</v>
      </c>
      <c r="N6" s="85" t="str">
        <f t="shared" si="1"/>
        <v>-</v>
      </c>
      <c r="O6" s="85">
        <f t="shared" si="1"/>
        <v>94.51</v>
      </c>
      <c r="P6" s="85">
        <f t="shared" si="1"/>
        <v>99.92</v>
      </c>
      <c r="Q6" s="85">
        <f t="shared" si="1"/>
        <v>2300</v>
      </c>
      <c r="R6" s="85">
        <f t="shared" si="1"/>
        <v>37562</v>
      </c>
      <c r="S6" s="85">
        <f t="shared" si="1"/>
        <v>33.72</v>
      </c>
      <c r="T6" s="85">
        <f t="shared" si="1"/>
        <v>1113.94</v>
      </c>
      <c r="U6" s="85">
        <f t="shared" si="1"/>
        <v>37601</v>
      </c>
      <c r="V6" s="85">
        <f t="shared" si="1"/>
        <v>22.16</v>
      </c>
      <c r="W6" s="85">
        <f t="shared" si="1"/>
        <v>1696.8</v>
      </c>
      <c r="X6" s="91">
        <f t="shared" ref="X6:AG6" si="2">IF(X7="",NA(),X7)</f>
        <v>130.61000000000001</v>
      </c>
      <c r="Y6" s="91">
        <f t="shared" si="2"/>
        <v>121.85</v>
      </c>
      <c r="Z6" s="91">
        <f t="shared" si="2"/>
        <v>121.85</v>
      </c>
      <c r="AA6" s="91">
        <f t="shared" si="2"/>
        <v>118.48</v>
      </c>
      <c r="AB6" s="91">
        <f t="shared" si="2"/>
        <v>117.45</v>
      </c>
      <c r="AC6" s="91">
        <f t="shared" si="2"/>
        <v>110.95</v>
      </c>
      <c r="AD6" s="91">
        <f t="shared" si="2"/>
        <v>110.68</v>
      </c>
      <c r="AE6" s="91">
        <f t="shared" si="2"/>
        <v>110.66</v>
      </c>
      <c r="AF6" s="91">
        <f t="shared" si="2"/>
        <v>109.01</v>
      </c>
      <c r="AG6" s="91">
        <f t="shared" si="2"/>
        <v>108.83</v>
      </c>
      <c r="AH6" s="85" t="str">
        <f>IF(AH7="","",IF(AH7="-","【-】","【"&amp;SUBSTITUTE(TEXT(AH7,"#,##0.00"),"-","△")&amp;"】"))</f>
        <v>【110.27】</v>
      </c>
      <c r="AI6" s="85">
        <f t="shared" ref="AI6:AR6" si="3">IF(AI7="",NA(),AI7)</f>
        <v>0</v>
      </c>
      <c r="AJ6" s="85">
        <f t="shared" si="3"/>
        <v>0</v>
      </c>
      <c r="AK6" s="85">
        <f t="shared" si="3"/>
        <v>0</v>
      </c>
      <c r="AL6" s="85">
        <f t="shared" si="3"/>
        <v>0</v>
      </c>
      <c r="AM6" s="85">
        <f t="shared" si="3"/>
        <v>0</v>
      </c>
      <c r="AN6" s="91">
        <f t="shared" si="3"/>
        <v>3.91</v>
      </c>
      <c r="AO6" s="91">
        <f t="shared" si="3"/>
        <v>3.56</v>
      </c>
      <c r="AP6" s="91">
        <f t="shared" si="3"/>
        <v>2.74</v>
      </c>
      <c r="AQ6" s="91">
        <f t="shared" si="3"/>
        <v>3.7</v>
      </c>
      <c r="AR6" s="91">
        <f t="shared" si="3"/>
        <v>4.34</v>
      </c>
      <c r="AS6" s="85" t="str">
        <f>IF(AS7="","",IF(AS7="-","【-】","【"&amp;SUBSTITUTE(TEXT(AS7,"#,##0.00"),"-","△")&amp;"】"))</f>
        <v>【1.15】</v>
      </c>
      <c r="AT6" s="91">
        <f t="shared" ref="AT6:BC6" si="4">IF(AT7="",NA(),AT7)</f>
        <v>1269.5899999999999</v>
      </c>
      <c r="AU6" s="91">
        <f t="shared" si="4"/>
        <v>1125.92</v>
      </c>
      <c r="AV6" s="91">
        <f t="shared" si="4"/>
        <v>885.03</v>
      </c>
      <c r="AW6" s="91">
        <f t="shared" si="4"/>
        <v>710.3</v>
      </c>
      <c r="AX6" s="91">
        <f t="shared" si="4"/>
        <v>722.28</v>
      </c>
      <c r="AY6" s="91">
        <f t="shared" si="4"/>
        <v>377.63</v>
      </c>
      <c r="AZ6" s="91">
        <f t="shared" si="4"/>
        <v>357.34</v>
      </c>
      <c r="BA6" s="91">
        <f t="shared" si="4"/>
        <v>366.03</v>
      </c>
      <c r="BB6" s="91">
        <f t="shared" si="4"/>
        <v>365.18</v>
      </c>
      <c r="BC6" s="91">
        <f t="shared" si="4"/>
        <v>327.77</v>
      </c>
      <c r="BD6" s="85" t="str">
        <f>IF(BD7="","",IF(BD7="-","【-】","【"&amp;SUBSTITUTE(TEXT(BD7,"#,##0.00"),"-","△")&amp;"】"))</f>
        <v>【260.31】</v>
      </c>
      <c r="BE6" s="91">
        <f t="shared" ref="BE6:BN6" si="5">IF(BE7="",NA(),BE7)</f>
        <v>89.21</v>
      </c>
      <c r="BF6" s="91">
        <f t="shared" si="5"/>
        <v>76.03</v>
      </c>
      <c r="BG6" s="91">
        <f t="shared" si="5"/>
        <v>60.44</v>
      </c>
      <c r="BH6" s="91">
        <f t="shared" si="5"/>
        <v>49.85</v>
      </c>
      <c r="BI6" s="91">
        <f t="shared" si="5"/>
        <v>41.22</v>
      </c>
      <c r="BJ6" s="91">
        <f t="shared" si="5"/>
        <v>364.71</v>
      </c>
      <c r="BK6" s="91">
        <f t="shared" si="5"/>
        <v>373.69</v>
      </c>
      <c r="BL6" s="91">
        <f t="shared" si="5"/>
        <v>370.12</v>
      </c>
      <c r="BM6" s="91">
        <f t="shared" si="5"/>
        <v>371.65</v>
      </c>
      <c r="BN6" s="91">
        <f t="shared" si="5"/>
        <v>397.1</v>
      </c>
      <c r="BO6" s="85" t="str">
        <f>IF(BO7="","",IF(BO7="-","【-】","【"&amp;SUBSTITUTE(TEXT(BO7,"#,##0.00"),"-","△")&amp;"】"))</f>
        <v>【275.67】</v>
      </c>
      <c r="BP6" s="91">
        <f t="shared" ref="BP6:BY6" si="6">IF(BP7="",NA(),BP7)</f>
        <v>129.18</v>
      </c>
      <c r="BQ6" s="91">
        <f t="shared" si="6"/>
        <v>112.34</v>
      </c>
      <c r="BR6" s="91">
        <f t="shared" si="6"/>
        <v>113.62</v>
      </c>
      <c r="BS6" s="91">
        <f t="shared" si="6"/>
        <v>113.1</v>
      </c>
      <c r="BT6" s="91">
        <f t="shared" si="6"/>
        <v>112.4</v>
      </c>
      <c r="BU6" s="91">
        <f t="shared" si="6"/>
        <v>100.65</v>
      </c>
      <c r="BV6" s="91">
        <f t="shared" si="6"/>
        <v>99.87</v>
      </c>
      <c r="BW6" s="91">
        <f t="shared" si="6"/>
        <v>100.42</v>
      </c>
      <c r="BX6" s="91">
        <f t="shared" si="6"/>
        <v>98.77</v>
      </c>
      <c r="BY6" s="91">
        <f t="shared" si="6"/>
        <v>95.79</v>
      </c>
      <c r="BZ6" s="85" t="str">
        <f>IF(BZ7="","",IF(BZ7="-","【-】","【"&amp;SUBSTITUTE(TEXT(BZ7,"#,##0.00"),"-","△")&amp;"】"))</f>
        <v>【100.05】</v>
      </c>
      <c r="CA6" s="91">
        <f t="shared" ref="CA6:CJ6" si="7">IF(CA7="",NA(),CA7)</f>
        <v>98.2</v>
      </c>
      <c r="CB6" s="91">
        <f t="shared" si="7"/>
        <v>112.69</v>
      </c>
      <c r="CC6" s="91">
        <f t="shared" si="7"/>
        <v>113.25</v>
      </c>
      <c r="CD6" s="91">
        <f t="shared" si="7"/>
        <v>114.31</v>
      </c>
      <c r="CE6" s="91">
        <f t="shared" si="7"/>
        <v>114.66</v>
      </c>
      <c r="CF6" s="91">
        <f t="shared" si="7"/>
        <v>170.19</v>
      </c>
      <c r="CG6" s="91">
        <f t="shared" si="7"/>
        <v>171.81</v>
      </c>
      <c r="CH6" s="91">
        <f t="shared" si="7"/>
        <v>171.67</v>
      </c>
      <c r="CI6" s="91">
        <f t="shared" si="7"/>
        <v>173.67</v>
      </c>
      <c r="CJ6" s="91">
        <f t="shared" si="7"/>
        <v>171.13</v>
      </c>
      <c r="CK6" s="85" t="str">
        <f>IF(CK7="","",IF(CK7="-","【-】","【"&amp;SUBSTITUTE(TEXT(CK7,"#,##0.00"),"-","△")&amp;"】"))</f>
        <v>【166.40】</v>
      </c>
      <c r="CL6" s="91">
        <f t="shared" ref="CL6:CU6" si="8">IF(CL7="",NA(),CL7)</f>
        <v>63.6</v>
      </c>
      <c r="CM6" s="91">
        <f t="shared" si="8"/>
        <v>63.36</v>
      </c>
      <c r="CN6" s="91">
        <f t="shared" si="8"/>
        <v>63.95</v>
      </c>
      <c r="CO6" s="91">
        <f t="shared" si="8"/>
        <v>63.41</v>
      </c>
      <c r="CP6" s="91">
        <f t="shared" si="8"/>
        <v>64.22</v>
      </c>
      <c r="CQ6" s="91">
        <f t="shared" si="8"/>
        <v>59.01</v>
      </c>
      <c r="CR6" s="91">
        <f t="shared" si="8"/>
        <v>60.03</v>
      </c>
      <c r="CS6" s="91">
        <f t="shared" si="8"/>
        <v>59.74</v>
      </c>
      <c r="CT6" s="91">
        <f t="shared" si="8"/>
        <v>59.67</v>
      </c>
      <c r="CU6" s="91">
        <f t="shared" si="8"/>
        <v>60.12</v>
      </c>
      <c r="CV6" s="85" t="str">
        <f>IF(CV7="","",IF(CV7="-","【-】","【"&amp;SUBSTITUTE(TEXT(CV7,"#,##0.00"),"-","△")&amp;"】"))</f>
        <v>【60.69】</v>
      </c>
      <c r="CW6" s="91">
        <f t="shared" ref="CW6:DF6" si="9">IF(CW7="",NA(),CW7)</f>
        <v>94.66</v>
      </c>
      <c r="CX6" s="91">
        <f t="shared" si="9"/>
        <v>95.04</v>
      </c>
      <c r="CY6" s="91">
        <f t="shared" si="9"/>
        <v>95.24</v>
      </c>
      <c r="CZ6" s="91">
        <f t="shared" si="9"/>
        <v>96.07</v>
      </c>
      <c r="DA6" s="91">
        <f t="shared" si="9"/>
        <v>91.08</v>
      </c>
      <c r="DB6" s="91">
        <f t="shared" si="9"/>
        <v>85.37</v>
      </c>
      <c r="DC6" s="91">
        <f t="shared" si="9"/>
        <v>84.81</v>
      </c>
      <c r="DD6" s="91">
        <f t="shared" si="9"/>
        <v>84.8</v>
      </c>
      <c r="DE6" s="91">
        <f t="shared" si="9"/>
        <v>84.6</v>
      </c>
      <c r="DF6" s="91">
        <f t="shared" si="9"/>
        <v>84.24</v>
      </c>
      <c r="DG6" s="85" t="str">
        <f>IF(DG7="","",IF(DG7="-","【-】","【"&amp;SUBSTITUTE(TEXT(DG7,"#,##0.00"),"-","△")&amp;"】"))</f>
        <v>【89.82】</v>
      </c>
      <c r="DH6" s="91">
        <f t="shared" ref="DH6:DQ6" si="10">IF(DH7="",NA(),DH7)</f>
        <v>50.73</v>
      </c>
      <c r="DI6" s="91">
        <f t="shared" si="10"/>
        <v>51.32</v>
      </c>
      <c r="DJ6" s="91">
        <f t="shared" si="10"/>
        <v>52.09</v>
      </c>
      <c r="DK6" s="91">
        <f t="shared" si="10"/>
        <v>52.37</v>
      </c>
      <c r="DL6" s="91">
        <f t="shared" si="10"/>
        <v>53.14</v>
      </c>
      <c r="DM6" s="91">
        <f t="shared" si="10"/>
        <v>46.9</v>
      </c>
      <c r="DN6" s="91">
        <f t="shared" si="10"/>
        <v>47.28</v>
      </c>
      <c r="DO6" s="91">
        <f t="shared" si="10"/>
        <v>47.66</v>
      </c>
      <c r="DP6" s="91">
        <f t="shared" si="10"/>
        <v>48.17</v>
      </c>
      <c r="DQ6" s="91">
        <f t="shared" si="10"/>
        <v>48.83</v>
      </c>
      <c r="DR6" s="85" t="str">
        <f>IF(DR7="","",IF(DR7="-","【-】","【"&amp;SUBSTITUTE(TEXT(DR7,"#,##0.00"),"-","△")&amp;"】"))</f>
        <v>【50.19】</v>
      </c>
      <c r="DS6" s="91">
        <f t="shared" ref="DS6:EB6" si="11">IF(DS7="",NA(),DS7)</f>
        <v>8.3699999999999992</v>
      </c>
      <c r="DT6" s="91">
        <f t="shared" si="11"/>
        <v>8.33</v>
      </c>
      <c r="DU6" s="91">
        <f t="shared" si="11"/>
        <v>8.3000000000000007</v>
      </c>
      <c r="DV6" s="91">
        <f t="shared" si="11"/>
        <v>7.94</v>
      </c>
      <c r="DW6" s="91">
        <f t="shared" si="11"/>
        <v>7.48</v>
      </c>
      <c r="DX6" s="91">
        <f t="shared" si="11"/>
        <v>12.03</v>
      </c>
      <c r="DY6" s="91">
        <f t="shared" si="11"/>
        <v>12.19</v>
      </c>
      <c r="DZ6" s="91">
        <f t="shared" si="11"/>
        <v>15.1</v>
      </c>
      <c r="EA6" s="91">
        <f t="shared" si="11"/>
        <v>17.12</v>
      </c>
      <c r="EB6" s="91">
        <f t="shared" si="11"/>
        <v>18.18</v>
      </c>
      <c r="EC6" s="85" t="str">
        <f>IF(EC7="","",IF(EC7="-","【-】","【"&amp;SUBSTITUTE(TEXT(EC7,"#,##0.00"),"-","△")&amp;"】"))</f>
        <v>【20.63】</v>
      </c>
      <c r="ED6" s="91">
        <f t="shared" ref="ED6:EM6" si="12">IF(ED7="",NA(),ED7)</f>
        <v>0.63</v>
      </c>
      <c r="EE6" s="91">
        <f t="shared" si="12"/>
        <v>0.7</v>
      </c>
      <c r="EF6" s="91">
        <f t="shared" si="12"/>
        <v>0.35</v>
      </c>
      <c r="EG6" s="91">
        <f t="shared" si="12"/>
        <v>0.44</v>
      </c>
      <c r="EH6" s="91">
        <f t="shared" si="12"/>
        <v>0.44</v>
      </c>
      <c r="EI6" s="91">
        <f t="shared" si="12"/>
        <v>0.61</v>
      </c>
      <c r="EJ6" s="91">
        <f t="shared" si="12"/>
        <v>0.51</v>
      </c>
      <c r="EK6" s="91">
        <f t="shared" si="12"/>
        <v>0.57999999999999996</v>
      </c>
      <c r="EL6" s="91">
        <f t="shared" si="12"/>
        <v>0.54</v>
      </c>
      <c r="EM6" s="91">
        <f t="shared" si="12"/>
        <v>0.56999999999999995</v>
      </c>
      <c r="EN6" s="85" t="str">
        <f>IF(EN7="","",IF(EN7="-","【-】","【"&amp;SUBSTITUTE(TEXT(EN7,"#,##0.00"),"-","△")&amp;"】"))</f>
        <v>【0.69】</v>
      </c>
    </row>
    <row r="7" spans="1:144" s="69" customFormat="1">
      <c r="A7" s="70"/>
      <c r="B7" s="76">
        <v>2020</v>
      </c>
      <c r="C7" s="76">
        <v>292117</v>
      </c>
      <c r="D7" s="76">
        <v>46</v>
      </c>
      <c r="E7" s="76">
        <v>1</v>
      </c>
      <c r="F7" s="76">
        <v>0</v>
      </c>
      <c r="G7" s="76">
        <v>1</v>
      </c>
      <c r="H7" s="76" t="s">
        <v>94</v>
      </c>
      <c r="I7" s="76" t="s">
        <v>95</v>
      </c>
      <c r="J7" s="76" t="s">
        <v>96</v>
      </c>
      <c r="K7" s="76" t="s">
        <v>97</v>
      </c>
      <c r="L7" s="76" t="s">
        <v>23</v>
      </c>
      <c r="M7" s="76" t="s">
        <v>15</v>
      </c>
      <c r="N7" s="86" t="s">
        <v>98</v>
      </c>
      <c r="O7" s="86">
        <v>94.51</v>
      </c>
      <c r="P7" s="86">
        <v>99.92</v>
      </c>
      <c r="Q7" s="86">
        <v>2300</v>
      </c>
      <c r="R7" s="86">
        <v>37562</v>
      </c>
      <c r="S7" s="86">
        <v>33.72</v>
      </c>
      <c r="T7" s="86">
        <v>1113.94</v>
      </c>
      <c r="U7" s="86">
        <v>37601</v>
      </c>
      <c r="V7" s="86">
        <v>22.16</v>
      </c>
      <c r="W7" s="86">
        <v>1696.8</v>
      </c>
      <c r="X7" s="86">
        <v>130.61000000000001</v>
      </c>
      <c r="Y7" s="86">
        <v>121.85</v>
      </c>
      <c r="Z7" s="86">
        <v>121.85</v>
      </c>
      <c r="AA7" s="86">
        <v>118.48</v>
      </c>
      <c r="AB7" s="86">
        <v>117.45</v>
      </c>
      <c r="AC7" s="86">
        <v>110.95</v>
      </c>
      <c r="AD7" s="86">
        <v>110.68</v>
      </c>
      <c r="AE7" s="86">
        <v>110.66</v>
      </c>
      <c r="AF7" s="86">
        <v>109.01</v>
      </c>
      <c r="AG7" s="86">
        <v>108.83</v>
      </c>
      <c r="AH7" s="86">
        <v>110.27</v>
      </c>
      <c r="AI7" s="86">
        <v>0</v>
      </c>
      <c r="AJ7" s="86">
        <v>0</v>
      </c>
      <c r="AK7" s="86">
        <v>0</v>
      </c>
      <c r="AL7" s="86">
        <v>0</v>
      </c>
      <c r="AM7" s="86">
        <v>0</v>
      </c>
      <c r="AN7" s="86">
        <v>3.91</v>
      </c>
      <c r="AO7" s="86">
        <v>3.56</v>
      </c>
      <c r="AP7" s="86">
        <v>2.74</v>
      </c>
      <c r="AQ7" s="86">
        <v>3.7</v>
      </c>
      <c r="AR7" s="86">
        <v>4.34</v>
      </c>
      <c r="AS7" s="86">
        <v>1.1499999999999999</v>
      </c>
      <c r="AT7" s="86">
        <v>1269.5899999999999</v>
      </c>
      <c r="AU7" s="86">
        <v>1125.92</v>
      </c>
      <c r="AV7" s="86">
        <v>885.03</v>
      </c>
      <c r="AW7" s="86">
        <v>710.3</v>
      </c>
      <c r="AX7" s="86">
        <v>722.28</v>
      </c>
      <c r="AY7" s="86">
        <v>377.63</v>
      </c>
      <c r="AZ7" s="86">
        <v>357.34</v>
      </c>
      <c r="BA7" s="86">
        <v>366.03</v>
      </c>
      <c r="BB7" s="86">
        <v>365.18</v>
      </c>
      <c r="BC7" s="86">
        <v>327.77</v>
      </c>
      <c r="BD7" s="86">
        <v>260.31</v>
      </c>
      <c r="BE7" s="86">
        <v>89.21</v>
      </c>
      <c r="BF7" s="86">
        <v>76.03</v>
      </c>
      <c r="BG7" s="86">
        <v>60.44</v>
      </c>
      <c r="BH7" s="86">
        <v>49.85</v>
      </c>
      <c r="BI7" s="86">
        <v>41.22</v>
      </c>
      <c r="BJ7" s="86">
        <v>364.71</v>
      </c>
      <c r="BK7" s="86">
        <v>373.69</v>
      </c>
      <c r="BL7" s="86">
        <v>370.12</v>
      </c>
      <c r="BM7" s="86">
        <v>371.65</v>
      </c>
      <c r="BN7" s="86">
        <v>397.1</v>
      </c>
      <c r="BO7" s="86">
        <v>275.67</v>
      </c>
      <c r="BP7" s="86">
        <v>129.18</v>
      </c>
      <c r="BQ7" s="86">
        <v>112.34</v>
      </c>
      <c r="BR7" s="86">
        <v>113.62</v>
      </c>
      <c r="BS7" s="86">
        <v>113.1</v>
      </c>
      <c r="BT7" s="86">
        <v>112.4</v>
      </c>
      <c r="BU7" s="86">
        <v>100.65</v>
      </c>
      <c r="BV7" s="86">
        <v>99.87</v>
      </c>
      <c r="BW7" s="86">
        <v>100.42</v>
      </c>
      <c r="BX7" s="86">
        <v>98.77</v>
      </c>
      <c r="BY7" s="86">
        <v>95.79</v>
      </c>
      <c r="BZ7" s="86">
        <v>100.05</v>
      </c>
      <c r="CA7" s="86">
        <v>98.2</v>
      </c>
      <c r="CB7" s="86">
        <v>112.69</v>
      </c>
      <c r="CC7" s="86">
        <v>113.25</v>
      </c>
      <c r="CD7" s="86">
        <v>114.31</v>
      </c>
      <c r="CE7" s="86">
        <v>114.66</v>
      </c>
      <c r="CF7" s="86">
        <v>170.19</v>
      </c>
      <c r="CG7" s="86">
        <v>171.81</v>
      </c>
      <c r="CH7" s="86">
        <v>171.67</v>
      </c>
      <c r="CI7" s="86">
        <v>173.67</v>
      </c>
      <c r="CJ7" s="86">
        <v>171.13</v>
      </c>
      <c r="CK7" s="86">
        <v>166.4</v>
      </c>
      <c r="CL7" s="86">
        <v>63.6</v>
      </c>
      <c r="CM7" s="86">
        <v>63.36</v>
      </c>
      <c r="CN7" s="86">
        <v>63.95</v>
      </c>
      <c r="CO7" s="86">
        <v>63.41</v>
      </c>
      <c r="CP7" s="86">
        <v>64.22</v>
      </c>
      <c r="CQ7" s="86">
        <v>59.01</v>
      </c>
      <c r="CR7" s="86">
        <v>60.03</v>
      </c>
      <c r="CS7" s="86">
        <v>59.74</v>
      </c>
      <c r="CT7" s="86">
        <v>59.67</v>
      </c>
      <c r="CU7" s="86">
        <v>60.12</v>
      </c>
      <c r="CV7" s="86">
        <v>60.69</v>
      </c>
      <c r="CW7" s="86">
        <v>94.66</v>
      </c>
      <c r="CX7" s="86">
        <v>95.04</v>
      </c>
      <c r="CY7" s="86">
        <v>95.24</v>
      </c>
      <c r="CZ7" s="86">
        <v>96.07</v>
      </c>
      <c r="DA7" s="86">
        <v>91.08</v>
      </c>
      <c r="DB7" s="86">
        <v>85.37</v>
      </c>
      <c r="DC7" s="86">
        <v>84.81</v>
      </c>
      <c r="DD7" s="86">
        <v>84.8</v>
      </c>
      <c r="DE7" s="86">
        <v>84.6</v>
      </c>
      <c r="DF7" s="86">
        <v>84.24</v>
      </c>
      <c r="DG7" s="86">
        <v>89.82</v>
      </c>
      <c r="DH7" s="86">
        <v>50.73</v>
      </c>
      <c r="DI7" s="86">
        <v>51.32</v>
      </c>
      <c r="DJ7" s="86">
        <v>52.09</v>
      </c>
      <c r="DK7" s="86">
        <v>52.37</v>
      </c>
      <c r="DL7" s="86">
        <v>53.14</v>
      </c>
      <c r="DM7" s="86">
        <v>46.9</v>
      </c>
      <c r="DN7" s="86">
        <v>47.28</v>
      </c>
      <c r="DO7" s="86">
        <v>47.66</v>
      </c>
      <c r="DP7" s="86">
        <v>48.17</v>
      </c>
      <c r="DQ7" s="86">
        <v>48.83</v>
      </c>
      <c r="DR7" s="86">
        <v>50.19</v>
      </c>
      <c r="DS7" s="86">
        <v>8.3699999999999992</v>
      </c>
      <c r="DT7" s="86">
        <v>8.33</v>
      </c>
      <c r="DU7" s="86">
        <v>8.3000000000000007</v>
      </c>
      <c r="DV7" s="86">
        <v>7.94</v>
      </c>
      <c r="DW7" s="86">
        <v>7.48</v>
      </c>
      <c r="DX7" s="86">
        <v>12.03</v>
      </c>
      <c r="DY7" s="86">
        <v>12.19</v>
      </c>
      <c r="DZ7" s="86">
        <v>15.1</v>
      </c>
      <c r="EA7" s="86">
        <v>17.12</v>
      </c>
      <c r="EB7" s="86">
        <v>18.18</v>
      </c>
      <c r="EC7" s="86">
        <v>20.63</v>
      </c>
      <c r="ED7" s="86">
        <v>0.63</v>
      </c>
      <c r="EE7" s="86">
        <v>0.7</v>
      </c>
      <c r="EF7" s="86">
        <v>0.35</v>
      </c>
      <c r="EG7" s="86">
        <v>0.44</v>
      </c>
      <c r="EH7" s="86">
        <v>0.44</v>
      </c>
      <c r="EI7" s="86">
        <v>0.61</v>
      </c>
      <c r="EJ7" s="86">
        <v>0.51</v>
      </c>
      <c r="EK7" s="86">
        <v>0.57999999999999996</v>
      </c>
      <c r="EL7" s="86">
        <v>0.54</v>
      </c>
      <c r="EM7" s="86">
        <v>0.56999999999999995</v>
      </c>
      <c r="EN7" s="86">
        <v>0.69</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99</v>
      </c>
      <c r="C9" s="71" t="s">
        <v>100</v>
      </c>
      <c r="D9" s="71" t="s">
        <v>101</v>
      </c>
      <c r="E9" s="71" t="s">
        <v>102</v>
      </c>
      <c r="F9" s="71" t="s">
        <v>103</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50</v>
      </c>
      <c r="B10" s="77">
        <f>DATEVALUE($B7+12-B11&amp;"/1/"&amp;B12)</f>
        <v>46753</v>
      </c>
      <c r="C10" s="77">
        <f>DATEVALUE($B7+12-C11&amp;"/1/"&amp;C12)</f>
        <v>47119</v>
      </c>
      <c r="D10" s="77">
        <f>DATEVALUE($B7+12-D11&amp;"/1/"&amp;D12)</f>
        <v>47484</v>
      </c>
      <c r="E10" s="79">
        <f>DATEVALUE($B7+12-E11&amp;"/1/"&amp;E12)</f>
        <v>47849</v>
      </c>
      <c r="F10" s="79">
        <f>DATEVALUE($B7+12-F11&amp;"/1/"&amp;F12)</f>
        <v>48215</v>
      </c>
    </row>
    <row r="11" spans="1:144">
      <c r="B11">
        <v>4</v>
      </c>
      <c r="C11">
        <v>3</v>
      </c>
      <c r="D11">
        <v>2</v>
      </c>
      <c r="E11">
        <v>1</v>
      </c>
      <c r="F11">
        <v>0</v>
      </c>
      <c r="G11" t="s">
        <v>104</v>
      </c>
    </row>
    <row r="12" spans="1:144">
      <c r="B12">
        <v>1</v>
      </c>
      <c r="C12">
        <v>1</v>
      </c>
      <c r="D12">
        <v>1</v>
      </c>
      <c r="E12">
        <v>1</v>
      </c>
      <c r="F12">
        <v>2</v>
      </c>
      <c r="G12" t="s">
        <v>105</v>
      </c>
    </row>
    <row r="13" spans="1:144">
      <c r="B13" t="s">
        <v>106</v>
      </c>
      <c r="C13" t="s">
        <v>106</v>
      </c>
      <c r="D13" t="s">
        <v>106</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川崎　智裕</cp:lastModifiedBy>
  <dcterms:created xsi:type="dcterms:W3CDTF">2021-12-03T06:54:14Z</dcterms:created>
  <dcterms:modified xsi:type="dcterms:W3CDTF">2022-01-24T07:01:18Z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2022-01-24T07:01:18Z</vt:filetime>
  </property>
</Properties>
</file>